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96" windowHeight="945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45" i="2" l="1"/>
  <c r="J57" i="2"/>
  <c r="H57" i="2"/>
  <c r="H29" i="2" l="1"/>
  <c r="H42" i="2"/>
  <c r="H55" i="2"/>
  <c r="H81" i="2"/>
  <c r="H107" i="2" l="1"/>
  <c r="E107" i="2"/>
  <c r="F22" i="2" l="1"/>
  <c r="I95" i="2" l="1"/>
  <c r="I96" i="2"/>
  <c r="I97" i="2"/>
  <c r="I94" i="2"/>
  <c r="F95" i="2"/>
  <c r="F96" i="2"/>
  <c r="F97" i="2"/>
  <c r="F94" i="2"/>
  <c r="F100" i="2"/>
  <c r="C29" i="2"/>
  <c r="I73" i="2" l="1"/>
  <c r="I74" i="2"/>
  <c r="I75" i="2"/>
  <c r="I76" i="2"/>
  <c r="I77" i="2"/>
  <c r="I78" i="2"/>
  <c r="I79" i="2"/>
  <c r="F73" i="2"/>
  <c r="F74" i="2"/>
  <c r="F75" i="2"/>
  <c r="F76" i="2"/>
  <c r="F77" i="2"/>
  <c r="F78" i="2"/>
  <c r="F79" i="2"/>
  <c r="C88" i="2"/>
  <c r="D49" i="2"/>
  <c r="C49" i="2"/>
  <c r="I8" i="2"/>
  <c r="F8" i="2"/>
  <c r="E49" i="2"/>
  <c r="E88" i="2"/>
  <c r="D88" i="2"/>
  <c r="E81" i="2"/>
  <c r="D81" i="2"/>
  <c r="D66" i="2"/>
  <c r="E66" i="2"/>
  <c r="E7" i="2"/>
  <c r="D7" i="2"/>
  <c r="E24" i="2"/>
  <c r="D24" i="2"/>
  <c r="E29" i="2"/>
  <c r="D29" i="2"/>
  <c r="E42" i="2"/>
  <c r="D42" i="2"/>
  <c r="E55" i="2"/>
  <c r="D55" i="2"/>
  <c r="I100" i="2"/>
  <c r="I89" i="2"/>
  <c r="I90" i="2"/>
  <c r="I91" i="2"/>
  <c r="I92" i="2"/>
  <c r="F89" i="2"/>
  <c r="F90" i="2"/>
  <c r="F91" i="2"/>
  <c r="F92" i="2"/>
  <c r="F86" i="2"/>
  <c r="I82" i="2"/>
  <c r="I83" i="2"/>
  <c r="I84" i="2"/>
  <c r="I85" i="2"/>
  <c r="I86" i="2"/>
  <c r="F82" i="2"/>
  <c r="F83" i="2"/>
  <c r="F84" i="2"/>
  <c r="F85" i="2"/>
  <c r="I67" i="2"/>
  <c r="I68" i="2"/>
  <c r="I69" i="2"/>
  <c r="I70" i="2"/>
  <c r="F67" i="2"/>
  <c r="F68" i="2"/>
  <c r="F69" i="2"/>
  <c r="F70" i="2"/>
  <c r="I64" i="2"/>
  <c r="I56" i="2"/>
  <c r="I57" i="2"/>
  <c r="I58" i="2"/>
  <c r="I59" i="2"/>
  <c r="I60" i="2"/>
  <c r="I61" i="2"/>
  <c r="I62" i="2"/>
  <c r="I63" i="2"/>
  <c r="F56" i="2"/>
  <c r="F57" i="2"/>
  <c r="F58" i="2"/>
  <c r="F59" i="2"/>
  <c r="F60" i="2"/>
  <c r="F61" i="2"/>
  <c r="F62" i="2"/>
  <c r="F63" i="2"/>
  <c r="F64" i="2"/>
  <c r="F50" i="2"/>
  <c r="F51" i="2"/>
  <c r="F52" i="2"/>
  <c r="F53" i="2"/>
  <c r="I50" i="2"/>
  <c r="I51" i="2"/>
  <c r="I52" i="2"/>
  <c r="I53" i="2"/>
  <c r="K46" i="2"/>
  <c r="I43" i="2"/>
  <c r="I44" i="2"/>
  <c r="I45" i="2"/>
  <c r="I46" i="2"/>
  <c r="I47" i="2"/>
  <c r="F43" i="2"/>
  <c r="F44" i="2"/>
  <c r="F45" i="2"/>
  <c r="F46" i="2"/>
  <c r="F47" i="2"/>
  <c r="F32" i="2"/>
  <c r="F34" i="2"/>
  <c r="I30" i="2"/>
  <c r="I31" i="2"/>
  <c r="I32" i="2"/>
  <c r="I33" i="2"/>
  <c r="I34" i="2"/>
  <c r="I35" i="2"/>
  <c r="I36" i="2"/>
  <c r="I37" i="2"/>
  <c r="I38" i="2"/>
  <c r="I39" i="2"/>
  <c r="I40" i="2"/>
  <c r="F30" i="2"/>
  <c r="F31" i="2"/>
  <c r="F33" i="2"/>
  <c r="F35" i="2"/>
  <c r="F36" i="2"/>
  <c r="F37" i="2"/>
  <c r="F38" i="2"/>
  <c r="F39" i="2"/>
  <c r="F40" i="2"/>
  <c r="I25" i="2"/>
  <c r="I26" i="2"/>
  <c r="I27" i="2"/>
  <c r="F25" i="2"/>
  <c r="F26" i="2"/>
  <c r="F27" i="2"/>
  <c r="I21" i="2"/>
  <c r="I22" i="2"/>
  <c r="F21" i="2"/>
  <c r="I11" i="2"/>
  <c r="I9" i="2"/>
  <c r="I10" i="2"/>
  <c r="I12" i="2"/>
  <c r="I13" i="2"/>
  <c r="I14" i="2"/>
  <c r="I15" i="2"/>
  <c r="I16" i="2"/>
  <c r="I17" i="2"/>
  <c r="I18" i="2"/>
  <c r="F9" i="2"/>
  <c r="F10" i="2"/>
  <c r="F11" i="2"/>
  <c r="F12" i="2"/>
  <c r="F13" i="2"/>
  <c r="F14" i="2"/>
  <c r="F15" i="2"/>
  <c r="F16" i="2"/>
  <c r="F17" i="2"/>
  <c r="F18" i="2"/>
  <c r="K8" i="2"/>
  <c r="F88" i="2" l="1"/>
  <c r="D20" i="2"/>
  <c r="D102" i="2"/>
  <c r="D99" i="2"/>
  <c r="D94" i="2"/>
  <c r="D72" i="2"/>
  <c r="D107" i="2" l="1"/>
  <c r="F7" i="2"/>
  <c r="K103" i="2"/>
  <c r="K104" i="2"/>
  <c r="K105" i="2"/>
  <c r="K100" i="2"/>
  <c r="K95" i="2"/>
  <c r="K96" i="2"/>
  <c r="K97" i="2"/>
  <c r="K89" i="2"/>
  <c r="K90" i="2"/>
  <c r="K91" i="2"/>
  <c r="K92" i="2"/>
  <c r="K82" i="2"/>
  <c r="K83" i="2"/>
  <c r="K84" i="2"/>
  <c r="K85" i="2"/>
  <c r="K86" i="2"/>
  <c r="K73" i="2"/>
  <c r="K74" i="2"/>
  <c r="K75" i="2"/>
  <c r="K76" i="2"/>
  <c r="K77" i="2"/>
  <c r="K78" i="2"/>
  <c r="K79" i="2"/>
  <c r="K67" i="2"/>
  <c r="K68" i="2"/>
  <c r="K70" i="2"/>
  <c r="K56" i="2"/>
  <c r="K57" i="2"/>
  <c r="K58" i="2"/>
  <c r="K59" i="2"/>
  <c r="K60" i="2"/>
  <c r="K61" i="2"/>
  <c r="K62" i="2"/>
  <c r="K64" i="2"/>
  <c r="K50" i="2"/>
  <c r="K51" i="2"/>
  <c r="K53" i="2"/>
  <c r="K43" i="2"/>
  <c r="K44" i="2"/>
  <c r="K45" i="2"/>
  <c r="K47" i="2"/>
  <c r="K30" i="2"/>
  <c r="K31" i="2"/>
  <c r="K32" i="2"/>
  <c r="K33" i="2"/>
  <c r="K34" i="2"/>
  <c r="K35" i="2"/>
  <c r="K36" i="2"/>
  <c r="K37" i="2"/>
  <c r="K38" i="2"/>
  <c r="K39" i="2"/>
  <c r="K40" i="2"/>
  <c r="K25" i="2"/>
  <c r="K26" i="2"/>
  <c r="K27" i="2"/>
  <c r="K21" i="2"/>
  <c r="K22" i="2"/>
  <c r="K9" i="2"/>
  <c r="K10" i="2"/>
  <c r="K11" i="2"/>
  <c r="K12" i="2"/>
  <c r="K13" i="2"/>
  <c r="K14" i="2"/>
  <c r="K15" i="2"/>
  <c r="K16" i="2"/>
  <c r="K17" i="2"/>
  <c r="K18" i="2"/>
  <c r="I105" i="2"/>
  <c r="F103" i="2"/>
  <c r="F105" i="2"/>
  <c r="H94" i="2"/>
  <c r="E20" i="2"/>
  <c r="J7" i="2"/>
  <c r="H7" i="2"/>
  <c r="I7" i="2" s="1"/>
  <c r="J20" i="2"/>
  <c r="J24" i="2"/>
  <c r="J29" i="2"/>
  <c r="H24" i="2"/>
  <c r="H20" i="2"/>
  <c r="J42" i="2"/>
  <c r="J49" i="2"/>
  <c r="J55" i="2"/>
  <c r="H49" i="2"/>
  <c r="J66" i="2"/>
  <c r="H66" i="2"/>
  <c r="J72" i="2"/>
  <c r="H72" i="2"/>
  <c r="E72" i="2"/>
  <c r="J81" i="2"/>
  <c r="J102" i="2"/>
  <c r="H102" i="2"/>
  <c r="J99" i="2"/>
  <c r="H99" i="2"/>
  <c r="J94" i="2"/>
  <c r="J88" i="2"/>
  <c r="H88" i="2"/>
  <c r="I88" i="2" s="1"/>
  <c r="E94" i="2"/>
  <c r="E102" i="2"/>
  <c r="E99" i="2"/>
  <c r="F99" i="2" s="1"/>
  <c r="J107" i="2" l="1"/>
  <c r="I72" i="2"/>
  <c r="F72" i="2"/>
  <c r="F20" i="2"/>
  <c r="I20" i="2"/>
  <c r="I99" i="2"/>
  <c r="I81" i="2"/>
  <c r="F81" i="2"/>
  <c r="I66" i="2"/>
  <c r="F66" i="2"/>
  <c r="I55" i="2"/>
  <c r="F55" i="2"/>
  <c r="I49" i="2"/>
  <c r="F49" i="2"/>
  <c r="I42" i="2"/>
  <c r="F42" i="2"/>
  <c r="I29" i="2"/>
  <c r="F29" i="2"/>
  <c r="I24" i="2"/>
  <c r="F24" i="2"/>
  <c r="K102" i="2"/>
  <c r="K81" i="2"/>
  <c r="K66" i="2"/>
  <c r="K49" i="2"/>
  <c r="K99" i="2"/>
  <c r="K72" i="2"/>
  <c r="K55" i="2"/>
  <c r="K42" i="2"/>
  <c r="K88" i="2"/>
  <c r="K94" i="2"/>
  <c r="K29" i="2"/>
  <c r="K7" i="2"/>
  <c r="K24" i="2"/>
  <c r="K20" i="2"/>
  <c r="I107" i="2" l="1"/>
  <c r="F107" i="2"/>
  <c r="K107" i="2"/>
  <c r="F102" i="2" l="1"/>
  <c r="C102" i="2"/>
  <c r="C99" i="2"/>
  <c r="C94" i="2"/>
  <c r="C81" i="2"/>
  <c r="C72" i="2"/>
  <c r="C66" i="2"/>
  <c r="C55" i="2"/>
  <c r="C42" i="2"/>
  <c r="C24" i="2"/>
  <c r="C20" i="2"/>
  <c r="C7" i="2"/>
  <c r="C107" i="2" l="1"/>
</calcChain>
</file>

<file path=xl/sharedStrings.xml><?xml version="1.0" encoding="utf-8"?>
<sst xmlns="http://schemas.openxmlformats.org/spreadsheetml/2006/main" count="195" uniqueCount="191">
  <si>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</si>
  <si>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</si>
  <si>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</si>
  <si>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</si>
  <si>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</si>
  <si>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</si>
  <si>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</si>
  <si>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</si>
  <si>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</si>
  <si>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</si>
  <si>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</si>
  <si>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</si>
  <si>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</si>
  <si>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</si>
  <si>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</si>
  <si>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</si>
  <si>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</si>
  <si>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</si>
  <si>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</si>
  <si>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</si>
  <si>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</si>
  <si>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</si>
  <si>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</si>
  <si>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</si>
  <si>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</si>
  <si>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</si>
  <si>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</si>
  <si>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</si>
  <si>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</si>
  <si>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</si>
  <si>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</si>
  <si>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</si>
  <si>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</si>
  <si>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</si>
  <si>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</si>
  <si>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</si>
  <si>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</si>
  <si>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</si>
  <si>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</si>
  <si>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</si>
  <si>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</si>
  <si>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</si>
  <si>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</si>
  <si>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</si>
  <si>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</si>
  <si>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</si>
  <si>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</si>
  <si>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</si>
  <si>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</si>
  <si>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</si>
  <si>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</si>
  <si>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</si>
  <si>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</si>
  <si>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</si>
  <si>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</si>
  <si>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</si>
  <si>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</si>
  <si>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</si>
  <si>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</si>
  <si>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</si>
  <si>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</si>
  <si>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</si>
  <si>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</si>
  <si>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</si>
  <si>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</si>
  <si>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</si>
  <si>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</si>
  <si>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</si>
  <si>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</si>
  <si>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</si>
  <si>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</si>
  <si>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</si>
  <si>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</si>
  <si>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</si>
  <si>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</si>
  <si>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</si>
  <si>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</si>
  <si>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</si>
  <si>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</si>
  <si>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</si>
  <si>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</si>
  <si>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</si>
  <si>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</si>
  <si>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</si>
  <si>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</si>
  <si>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</si>
  <si>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</si>
  <si>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</si>
  <si>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</si>
  <si>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</si>
  <si>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</si>
  <si>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</si>
  <si>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</si>
  <si>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</si>
  <si>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</si>
  <si>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</si>
  <si>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</si>
  <si>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</si>
  <si>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</si>
  <si>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</si>
  <si>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</si>
  <si>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</si>
  <si>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</si>
  <si>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</si>
  <si>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</si>
  <si>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</si>
  <si>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</si>
  <si>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</si>
  <si>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</si>
  <si>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</si>
  <si>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</si>
  <si>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</si>
  <si>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</si>
  <si>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</si>
  <si>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</si>
  <si>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</si>
  <si>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</si>
  <si>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</si>
  <si>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</si>
  <si>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</si>
  <si>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</si>
  <si>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</si>
  <si>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</si>
  <si>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</si>
  <si>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</si>
  <si>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</si>
  <si>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</si>
  <si>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</si>
  <si>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</si>
  <si>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</si>
  <si>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</si>
  <si>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</si>
  <si>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</si>
  <si>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</si>
  <si>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</si>
  <si>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</si>
  <si>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</si>
  <si>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</si>
  <si>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</si>
  <si>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</si>
  <si>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</si>
  <si>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</si>
  <si>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</si>
  <si>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</si>
  <si>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</si>
  <si>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</si>
  <si>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</si>
  <si>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</si>
  <si>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</si>
  <si>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</si>
  <si>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</si>
  <si>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</si>
  <si>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</si>
  <si>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</si>
  <si>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</si>
  <si>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</si>
  <si>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</si>
  <si>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</si>
  <si>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</si>
  <si>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</si>
  <si>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</si>
  <si>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</si>
  <si>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</si>
  <si>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</si>
  <si>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</si>
  <si>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</si>
  <si>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</si>
  <si>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</si>
  <si>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</si>
  <si>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</si>
  <si>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</si>
  <si>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</si>
  <si>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</si>
  <si>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</si>
  <si>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>-</t>
  </si>
  <si>
    <t>в 2,3 раза</t>
  </si>
  <si>
    <t>в 3,1 раза</t>
  </si>
  <si>
    <t>в 6,5 раза</t>
  </si>
  <si>
    <t>в 7 раз</t>
  </si>
  <si>
    <t>План на 2023 год планового периода</t>
  </si>
  <si>
    <t>проект</t>
  </si>
  <si>
    <t>Δ к ожидаемому исполнению, %</t>
  </si>
  <si>
    <t>(тыс.руб.)</t>
  </si>
  <si>
    <t>0804</t>
  </si>
  <si>
    <t>2021 год (отчет)</t>
  </si>
  <si>
    <t>Ожидаемое исполнение 2022 года</t>
  </si>
  <si>
    <t>План на 2024 год планового периода</t>
  </si>
  <si>
    <t>План на 2025 год планового периода</t>
  </si>
  <si>
    <t>Δ к  проекту на 2024 год, %</t>
  </si>
  <si>
    <t>Δ к проекту 2023, %</t>
  </si>
  <si>
    <t>Cведения о расходах бюджета городского округа Зарайск Московской области  по разделам и подразделам классификации расходов на 2023 год и плановый период 2024 и 2025 годов в сравнении с ожидаемым исполнением за 2022 год и отчетом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</si>
</sst>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90" workbookViewId="0">
      <selection activeCell="J46" sqref="J46"/>
    </sheetView>
  </sheetViews>
  <sheetFormatPr defaultColWidth="9.109375" defaultRowHeight="14.4" x14ac:dyDescent="0.3"/>
  <cols>
    <col min="1" max="1" width="35.5546875" style="1" customWidth="1"/>
    <col min="2" max="2" width="7.33203125" style="3" customWidth="1"/>
    <col min="3" max="3" width="14.6640625" style="12" customWidth="1"/>
    <col min="4" max="4" width="13.88671875" style="12" customWidth="1"/>
    <col min="5" max="5" width="12.88671875" style="2" customWidth="1"/>
    <col min="6" max="6" width="11.6640625" style="2" customWidth="1"/>
    <col min="7" max="7" width="0.6640625" style="2" hidden="1" customWidth="1"/>
    <col min="8" max="8" width="13.5546875" style="2" customWidth="1"/>
    <col min="9" max="9" width="11.88671875" style="2" customWidth="1"/>
    <col min="10" max="10" width="14" style="2" customWidth="1"/>
    <col min="11" max="11" width="11.6640625" style="2" customWidth="1"/>
    <col min="12" max="16384" width="9.109375" style="1"/>
  </cols>
  <sheetData>
    <row r="1" spans="1:11" ht="46.2" customHeight="1" x14ac:dyDescent="0.3">
      <c r="A1" s="26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">
      <c r="K2" s="15" t="s">
        <v>182</v>
      </c>
    </row>
    <row r="3" spans="1:11" ht="14.4" customHeight="1" x14ac:dyDescent="0.3">
      <c r="A3" s="32" t="s">
        <v>0</v>
      </c>
      <c r="B3" s="32" t="s">
        <v>1</v>
      </c>
      <c r="C3" s="33" t="s">
        <v>184</v>
      </c>
      <c r="D3" s="33" t="s">
        <v>185</v>
      </c>
      <c r="E3" s="28" t="s">
        <v>179</v>
      </c>
      <c r="F3" s="28"/>
      <c r="G3" s="28"/>
      <c r="H3" s="28" t="s">
        <v>186</v>
      </c>
      <c r="I3" s="28"/>
      <c r="J3" s="28" t="s">
        <v>187</v>
      </c>
      <c r="K3" s="28"/>
    </row>
    <row r="4" spans="1:11" ht="12.75" customHeight="1" x14ac:dyDescent="0.3">
      <c r="A4" s="32"/>
      <c r="B4" s="32"/>
      <c r="C4" s="33"/>
      <c r="D4" s="33"/>
      <c r="E4" s="28"/>
      <c r="F4" s="28"/>
      <c r="G4" s="28"/>
      <c r="H4" s="28"/>
      <c r="I4" s="28"/>
      <c r="J4" s="28"/>
      <c r="K4" s="28"/>
    </row>
    <row r="5" spans="1:11" ht="51" customHeight="1" x14ac:dyDescent="0.3">
      <c r="A5" s="32"/>
      <c r="B5" s="32"/>
      <c r="C5" s="33"/>
      <c r="D5" s="33"/>
      <c r="E5" s="13" t="s">
        <v>180</v>
      </c>
      <c r="F5" s="13" t="s">
        <v>181</v>
      </c>
      <c r="G5" s="14"/>
      <c r="H5" s="13" t="s">
        <v>180</v>
      </c>
      <c r="I5" s="13" t="s">
        <v>189</v>
      </c>
      <c r="J5" s="13" t="s">
        <v>180</v>
      </c>
      <c r="K5" s="13" t="s">
        <v>188</v>
      </c>
    </row>
    <row r="6" spans="1:11" ht="12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3">
      <c r="A7" s="17" t="s">
        <v>2</v>
      </c>
      <c r="B7" s="7" t="s">
        <v>78</v>
      </c>
      <c r="C7" s="10">
        <f>SUM(C8:C18)</f>
        <v>343168</v>
      </c>
      <c r="D7" s="10">
        <f>SUM(D8:D18)</f>
        <v>350511</v>
      </c>
      <c r="E7" s="10">
        <f>SUM(E8:E18)</f>
        <v>278549</v>
      </c>
      <c r="F7" s="16">
        <f>E7/D7*100</f>
        <v>79.469403242694241</v>
      </c>
      <c r="G7" s="4"/>
      <c r="H7" s="10">
        <f t="shared" ref="H7:J7" si="0">SUM(H8:H18)</f>
        <v>253571</v>
      </c>
      <c r="I7" s="4">
        <f>H7/E7*100</f>
        <v>91.032816488301876</v>
      </c>
      <c r="J7" s="10">
        <f t="shared" si="0"/>
        <v>238889</v>
      </c>
      <c r="K7" s="11">
        <f>J7/H7*100</f>
        <v>94.209905706882878</v>
      </c>
    </row>
    <row r="8" spans="1:11" ht="39.6" x14ac:dyDescent="0.3">
      <c r="A8" s="18" t="s">
        <v>3</v>
      </c>
      <c r="B8" s="6" t="s">
        <v>79</v>
      </c>
      <c r="C8" s="11">
        <v>1865</v>
      </c>
      <c r="D8" s="11">
        <v>2310</v>
      </c>
      <c r="E8" s="16">
        <v>2486</v>
      </c>
      <c r="F8" s="16">
        <f>E8/D8*100</f>
        <v>107.61904761904762</v>
      </c>
      <c r="G8" s="8"/>
      <c r="H8" s="16">
        <v>2486</v>
      </c>
      <c r="I8" s="16">
        <f>H8/E8*100</f>
        <v>100</v>
      </c>
      <c r="J8" s="16">
        <v>2486</v>
      </c>
      <c r="K8" s="11">
        <f>J8/H8*100</f>
        <v>100</v>
      </c>
    </row>
    <row r="9" spans="1:11" ht="66" x14ac:dyDescent="0.3">
      <c r="A9" s="18" t="s">
        <v>4</v>
      </c>
      <c r="B9" s="6" t="s">
        <v>80</v>
      </c>
      <c r="C9" s="11">
        <v>5808</v>
      </c>
      <c r="D9" s="11">
        <v>5939</v>
      </c>
      <c r="E9" s="16">
        <v>5572</v>
      </c>
      <c r="F9" s="16">
        <f t="shared" ref="F9:F18" si="1">E9/D9*100</f>
        <v>93.820508503115008</v>
      </c>
      <c r="G9" s="8"/>
      <c r="H9" s="16">
        <v>5572</v>
      </c>
      <c r="I9" s="16">
        <f t="shared" ref="I9:I18" si="2">H9/E9*100</f>
        <v>100</v>
      </c>
      <c r="J9" s="16">
        <v>5572</v>
      </c>
      <c r="K9" s="11">
        <f t="shared" ref="K9:K73" si="3">J9/H9*100</f>
        <v>100</v>
      </c>
    </row>
    <row r="10" spans="1:11" ht="66" x14ac:dyDescent="0.3">
      <c r="A10" s="18" t="s">
        <v>5</v>
      </c>
      <c r="B10" s="6" t="s">
        <v>81</v>
      </c>
      <c r="C10" s="11">
        <v>100841</v>
      </c>
      <c r="D10" s="11">
        <v>105429</v>
      </c>
      <c r="E10" s="16">
        <v>95082</v>
      </c>
      <c r="F10" s="16">
        <f t="shared" si="1"/>
        <v>90.185812252795714</v>
      </c>
      <c r="G10" s="8"/>
      <c r="H10" s="16">
        <v>85012</v>
      </c>
      <c r="I10" s="16">
        <f t="shared" si="2"/>
        <v>89.409141583054634</v>
      </c>
      <c r="J10" s="16">
        <v>75033</v>
      </c>
      <c r="K10" s="11">
        <f t="shared" si="3"/>
        <v>88.261657177810193</v>
      </c>
    </row>
    <row r="11" spans="1:11" x14ac:dyDescent="0.3">
      <c r="A11" s="18" t="s">
        <v>6</v>
      </c>
      <c r="B11" s="6" t="s">
        <v>82</v>
      </c>
      <c r="C11" s="11"/>
      <c r="D11" s="11"/>
      <c r="E11" s="16"/>
      <c r="F11" s="16" t="e">
        <f t="shared" si="1"/>
        <v>#DIV/0!</v>
      </c>
      <c r="G11" s="8"/>
      <c r="H11" s="16"/>
      <c r="I11" s="16" t="e">
        <f>H11/E11*100</f>
        <v>#DIV/0!</v>
      </c>
      <c r="J11" s="16"/>
      <c r="K11" s="11" t="e">
        <f t="shared" si="3"/>
        <v>#DIV/0!</v>
      </c>
    </row>
    <row r="12" spans="1:11" ht="52.8" x14ac:dyDescent="0.3">
      <c r="A12" s="18" t="s">
        <v>7</v>
      </c>
      <c r="B12" s="6" t="s">
        <v>83</v>
      </c>
      <c r="C12" s="11">
        <v>36830</v>
      </c>
      <c r="D12" s="11">
        <v>38314</v>
      </c>
      <c r="E12" s="16">
        <v>35521</v>
      </c>
      <c r="F12" s="16">
        <f t="shared" si="1"/>
        <v>92.710236467087753</v>
      </c>
      <c r="G12" s="8"/>
      <c r="H12" s="16">
        <v>36900</v>
      </c>
      <c r="I12" s="16">
        <f t="shared" si="2"/>
        <v>103.88221052335238</v>
      </c>
      <c r="J12" s="16">
        <v>33877</v>
      </c>
      <c r="K12" s="11">
        <f t="shared" si="3"/>
        <v>91.807588075880759</v>
      </c>
    </row>
    <row r="13" spans="1:11" ht="26.4" x14ac:dyDescent="0.3">
      <c r="A13" s="18" t="s">
        <v>8</v>
      </c>
      <c r="B13" s="6" t="s">
        <v>84</v>
      </c>
      <c r="C13" s="11"/>
      <c r="D13" s="11">
        <v>7030</v>
      </c>
      <c r="E13" s="16"/>
      <c r="F13" s="16">
        <f t="shared" si="1"/>
        <v>0</v>
      </c>
      <c r="G13" s="9"/>
      <c r="H13" s="16"/>
      <c r="I13" s="16" t="e">
        <f t="shared" si="2"/>
        <v>#DIV/0!</v>
      </c>
      <c r="J13" s="16"/>
      <c r="K13" s="11" t="e">
        <f t="shared" si="3"/>
        <v>#DIV/0!</v>
      </c>
    </row>
    <row r="14" spans="1:11" ht="26.4" x14ac:dyDescent="0.3">
      <c r="A14" s="18" t="s">
        <v>160</v>
      </c>
      <c r="B14" s="6" t="s">
        <v>161</v>
      </c>
      <c r="C14" s="11"/>
      <c r="D14" s="11"/>
      <c r="E14" s="16"/>
      <c r="F14" s="16" t="e">
        <f t="shared" si="1"/>
        <v>#DIV/0!</v>
      </c>
      <c r="G14" s="9"/>
      <c r="H14" s="16"/>
      <c r="I14" s="16" t="e">
        <f t="shared" si="2"/>
        <v>#DIV/0!</v>
      </c>
      <c r="J14" s="16"/>
      <c r="K14" s="11" t="e">
        <f t="shared" si="3"/>
        <v>#DIV/0!</v>
      </c>
    </row>
    <row r="15" spans="1:11" x14ac:dyDescent="0.3">
      <c r="A15" s="18" t="s">
        <v>9</v>
      </c>
      <c r="B15" s="6" t="s">
        <v>85</v>
      </c>
      <c r="C15" s="11"/>
      <c r="D15" s="11"/>
      <c r="E15" s="16"/>
      <c r="F15" s="16" t="e">
        <f t="shared" si="1"/>
        <v>#DIV/0!</v>
      </c>
      <c r="G15" s="8"/>
      <c r="H15" s="16"/>
      <c r="I15" s="16" t="e">
        <f t="shared" si="2"/>
        <v>#DIV/0!</v>
      </c>
      <c r="J15" s="16"/>
      <c r="K15" s="11" t="e">
        <f t="shared" si="3"/>
        <v>#DIV/0!</v>
      </c>
    </row>
    <row r="16" spans="1:11" x14ac:dyDescent="0.3">
      <c r="A16" s="18" t="s">
        <v>10</v>
      </c>
      <c r="B16" s="6" t="s">
        <v>86</v>
      </c>
      <c r="C16" s="11">
        <v>0</v>
      </c>
      <c r="D16" s="11"/>
      <c r="E16" s="16">
        <v>300</v>
      </c>
      <c r="F16" s="16" t="e">
        <f t="shared" si="1"/>
        <v>#DIV/0!</v>
      </c>
      <c r="G16" s="8"/>
      <c r="H16" s="16">
        <v>330</v>
      </c>
      <c r="I16" s="16">
        <f t="shared" si="2"/>
        <v>110.00000000000001</v>
      </c>
      <c r="J16" s="16">
        <v>395</v>
      </c>
      <c r="K16" s="11">
        <f t="shared" si="3"/>
        <v>119.6969696969697</v>
      </c>
    </row>
    <row r="17" spans="1:11" ht="26.4" x14ac:dyDescent="0.3">
      <c r="A17" s="18" t="s">
        <v>11</v>
      </c>
      <c r="B17" s="6" t="s">
        <v>87</v>
      </c>
      <c r="C17" s="11"/>
      <c r="D17" s="11"/>
      <c r="E17" s="16"/>
      <c r="F17" s="16" t="e">
        <f t="shared" si="1"/>
        <v>#DIV/0!</v>
      </c>
      <c r="G17" s="8"/>
      <c r="H17" s="16"/>
      <c r="I17" s="16" t="e">
        <f t="shared" si="2"/>
        <v>#DIV/0!</v>
      </c>
      <c r="J17" s="16"/>
      <c r="K17" s="11" t="e">
        <f t="shared" si="3"/>
        <v>#DIV/0!</v>
      </c>
    </row>
    <row r="18" spans="1:11" x14ac:dyDescent="0.3">
      <c r="A18" s="18" t="s">
        <v>12</v>
      </c>
      <c r="B18" s="6" t="s">
        <v>88</v>
      </c>
      <c r="C18" s="11">
        <v>197824</v>
      </c>
      <c r="D18" s="11">
        <v>191489</v>
      </c>
      <c r="E18" s="16">
        <v>139588</v>
      </c>
      <c r="F18" s="16">
        <f t="shared" si="1"/>
        <v>72.896093248176129</v>
      </c>
      <c r="G18" s="8"/>
      <c r="H18" s="16">
        <v>123271</v>
      </c>
      <c r="I18" s="16">
        <f t="shared" si="2"/>
        <v>88.310599765022772</v>
      </c>
      <c r="J18" s="16">
        <v>121526</v>
      </c>
      <c r="K18" s="11">
        <f t="shared" si="3"/>
        <v>98.584419693196295</v>
      </c>
    </row>
    <row r="19" spans="1:11" x14ac:dyDescent="0.3">
      <c r="A19" s="27"/>
      <c r="B19" s="27"/>
      <c r="C19" s="27"/>
      <c r="D19" s="27"/>
      <c r="E19" s="27"/>
      <c r="F19" s="27"/>
      <c r="G19" s="27"/>
      <c r="H19" s="19"/>
      <c r="I19" s="19"/>
      <c r="J19" s="19"/>
      <c r="K19" s="19"/>
    </row>
    <row r="20" spans="1:11" x14ac:dyDescent="0.3">
      <c r="A20" s="17" t="s">
        <v>13</v>
      </c>
      <c r="B20" s="7" t="s">
        <v>89</v>
      </c>
      <c r="C20" s="10">
        <f>C21+C22</f>
        <v>2744</v>
      </c>
      <c r="D20" s="10">
        <f>D21+D22</f>
        <v>2720</v>
      </c>
      <c r="E20" s="10">
        <f t="shared" ref="E20" si="4">E21+E22</f>
        <v>2958</v>
      </c>
      <c r="F20" s="25">
        <f>E20/D20*100</f>
        <v>108.74999999999999</v>
      </c>
      <c r="G20" s="4"/>
      <c r="H20" s="10">
        <f t="shared" ref="H20:J20" si="5">H21+H22</f>
        <v>3090</v>
      </c>
      <c r="I20" s="16">
        <f>H20/E20*100</f>
        <v>104.46247464503043</v>
      </c>
      <c r="J20" s="10">
        <f t="shared" si="5"/>
        <v>3199</v>
      </c>
      <c r="K20" s="11">
        <f t="shared" si="3"/>
        <v>103.52750809061489</v>
      </c>
    </row>
    <row r="21" spans="1:11" ht="26.4" x14ac:dyDescent="0.3">
      <c r="A21" s="18" t="s">
        <v>14</v>
      </c>
      <c r="B21" s="6" t="s">
        <v>90</v>
      </c>
      <c r="C21" s="11">
        <v>2744</v>
      </c>
      <c r="D21" s="11">
        <v>2720</v>
      </c>
      <c r="E21" s="16">
        <v>2958</v>
      </c>
      <c r="F21" s="16">
        <f t="shared" ref="F21" si="6">E21/D21*100</f>
        <v>108.74999999999999</v>
      </c>
      <c r="G21" s="8"/>
      <c r="H21" s="16">
        <v>3090</v>
      </c>
      <c r="I21" s="16">
        <f t="shared" ref="I21:I22" si="7">H21/E21*100</f>
        <v>104.46247464503043</v>
      </c>
      <c r="J21" s="16">
        <v>3199</v>
      </c>
      <c r="K21" s="11">
        <f t="shared" si="3"/>
        <v>103.52750809061489</v>
      </c>
    </row>
    <row r="22" spans="1:11" x14ac:dyDescent="0.3">
      <c r="A22" s="18" t="s">
        <v>15</v>
      </c>
      <c r="B22" s="6" t="s">
        <v>91</v>
      </c>
      <c r="C22" s="11">
        <v>0</v>
      </c>
      <c r="D22" s="11">
        <v>0</v>
      </c>
      <c r="E22" s="16">
        <v>0</v>
      </c>
      <c r="F22" s="16" t="e">
        <f>E22/D22*100</f>
        <v>#DIV/0!</v>
      </c>
      <c r="G22" s="8"/>
      <c r="H22" s="16"/>
      <c r="I22" s="16" t="e">
        <f t="shared" si="7"/>
        <v>#DIV/0!</v>
      </c>
      <c r="J22" s="16"/>
      <c r="K22" s="11" t="e">
        <f t="shared" si="3"/>
        <v>#DIV/0!</v>
      </c>
    </row>
    <row r="23" spans="1:11" ht="15.6" customHeight="1" x14ac:dyDescent="0.3">
      <c r="A23" s="27"/>
      <c r="B23" s="27"/>
      <c r="C23" s="27"/>
      <c r="D23" s="27"/>
      <c r="E23" s="27"/>
      <c r="F23" s="27"/>
      <c r="G23" s="27"/>
      <c r="H23" s="19"/>
      <c r="I23" s="19"/>
      <c r="J23" s="19"/>
      <c r="K23" s="19"/>
    </row>
    <row r="24" spans="1:11" ht="26.4" x14ac:dyDescent="0.3">
      <c r="A24" s="17" t="s">
        <v>16</v>
      </c>
      <c r="B24" s="7" t="s">
        <v>92</v>
      </c>
      <c r="C24" s="10">
        <f>SUM(C25:C27)</f>
        <v>20733</v>
      </c>
      <c r="D24" s="10">
        <f>SUM(D25:D27)</f>
        <v>20361</v>
      </c>
      <c r="E24" s="10">
        <f>SUM(E25:E27)</f>
        <v>20590</v>
      </c>
      <c r="F24" s="25">
        <f>E24/D24*100</f>
        <v>101.12469917980454</v>
      </c>
      <c r="G24" s="4"/>
      <c r="H24" s="10">
        <f t="shared" ref="H24:J24" si="8">SUM(H25:H27)</f>
        <v>21791</v>
      </c>
      <c r="I24" s="16">
        <f>H24/E24*100</f>
        <v>105.83292860611948</v>
      </c>
      <c r="J24" s="10">
        <f t="shared" si="8"/>
        <v>22691</v>
      </c>
      <c r="K24" s="11">
        <f t="shared" si="3"/>
        <v>104.13014547290165</v>
      </c>
    </row>
    <row r="25" spans="1:11" ht="52.8" x14ac:dyDescent="0.3">
      <c r="A25" s="18" t="s">
        <v>156</v>
      </c>
      <c r="B25" s="6" t="s">
        <v>93</v>
      </c>
      <c r="C25" s="11"/>
      <c r="D25" s="11"/>
      <c r="E25" s="16">
        <v>50</v>
      </c>
      <c r="F25" s="16" t="e">
        <f t="shared" ref="F25:F27" si="9">E25/D25*100</f>
        <v>#DIV/0!</v>
      </c>
      <c r="G25" s="8"/>
      <c r="H25" s="16">
        <v>50</v>
      </c>
      <c r="I25" s="16">
        <f t="shared" ref="I25:I27" si="10">H25/E25*100</f>
        <v>100</v>
      </c>
      <c r="J25" s="16">
        <v>50</v>
      </c>
      <c r="K25" s="11">
        <f t="shared" si="3"/>
        <v>100</v>
      </c>
    </row>
    <row r="26" spans="1:11" x14ac:dyDescent="0.3">
      <c r="A26" s="18" t="s">
        <v>17</v>
      </c>
      <c r="B26" s="6" t="s">
        <v>94</v>
      </c>
      <c r="C26" s="11">
        <v>11639</v>
      </c>
      <c r="D26" s="11">
        <v>12304</v>
      </c>
      <c r="E26" s="16">
        <v>11796</v>
      </c>
      <c r="F26" s="16">
        <f t="shared" si="9"/>
        <v>95.871261378413521</v>
      </c>
      <c r="G26" s="8"/>
      <c r="H26" s="16">
        <v>11997</v>
      </c>
      <c r="I26" s="16">
        <f t="shared" si="10"/>
        <v>101.70396744659207</v>
      </c>
      <c r="J26" s="16">
        <v>11997</v>
      </c>
      <c r="K26" s="11">
        <f t="shared" si="3"/>
        <v>100</v>
      </c>
    </row>
    <row r="27" spans="1:11" ht="39.6" x14ac:dyDescent="0.3">
      <c r="A27" s="18" t="s">
        <v>18</v>
      </c>
      <c r="B27" s="6" t="s">
        <v>95</v>
      </c>
      <c r="C27" s="11">
        <v>9094</v>
      </c>
      <c r="D27" s="11">
        <v>8057</v>
      </c>
      <c r="E27" s="16">
        <v>8744</v>
      </c>
      <c r="F27" s="16">
        <f t="shared" si="9"/>
        <v>108.52674692813702</v>
      </c>
      <c r="G27" s="8"/>
      <c r="H27" s="16">
        <v>9744</v>
      </c>
      <c r="I27" s="16">
        <f t="shared" si="10"/>
        <v>111.43641354071363</v>
      </c>
      <c r="J27" s="16">
        <v>10644</v>
      </c>
      <c r="K27" s="11">
        <f t="shared" si="3"/>
        <v>109.23645320197043</v>
      </c>
    </row>
    <row r="28" spans="1:11" x14ac:dyDescent="0.3">
      <c r="A28" s="27"/>
      <c r="B28" s="27"/>
      <c r="C28" s="27"/>
      <c r="D28" s="27"/>
      <c r="E28" s="27"/>
      <c r="F28" s="27"/>
      <c r="G28" s="27"/>
      <c r="H28" s="19"/>
      <c r="I28" s="19"/>
      <c r="J28" s="19"/>
      <c r="K28" s="19"/>
    </row>
    <row r="29" spans="1:11" x14ac:dyDescent="0.3">
      <c r="A29" s="17" t="s">
        <v>19</v>
      </c>
      <c r="B29" s="7" t="s">
        <v>96</v>
      </c>
      <c r="C29" s="10">
        <f>SUM(C30:C40)</f>
        <v>337030</v>
      </c>
      <c r="D29" s="10">
        <f>SUM(D30:D40)</f>
        <v>280896</v>
      </c>
      <c r="E29" s="10">
        <f>SUM(E30:E40)</f>
        <v>578211</v>
      </c>
      <c r="F29" s="16">
        <f>E29/D29*100</f>
        <v>205.84522385509229</v>
      </c>
      <c r="G29" s="4"/>
      <c r="H29" s="10">
        <f>SUM(H30:H40)</f>
        <v>379483</v>
      </c>
      <c r="I29" s="16">
        <f>H29/E29*100</f>
        <v>65.630539716470281</v>
      </c>
      <c r="J29" s="10">
        <f>SUM(J30:J40)</f>
        <v>335234</v>
      </c>
      <c r="K29" s="11">
        <f t="shared" si="3"/>
        <v>88.339662119251713</v>
      </c>
    </row>
    <row r="30" spans="1:11" x14ac:dyDescent="0.3">
      <c r="A30" s="18" t="s">
        <v>20</v>
      </c>
      <c r="B30" s="6" t="s">
        <v>97</v>
      </c>
      <c r="C30" s="11"/>
      <c r="D30" s="11"/>
      <c r="E30" s="16"/>
      <c r="F30" s="16" t="e">
        <f t="shared" ref="F30:F40" si="11">E30/D30*100</f>
        <v>#DIV/0!</v>
      </c>
      <c r="G30" s="9"/>
      <c r="H30" s="16"/>
      <c r="I30" s="16" t="e">
        <f t="shared" ref="I30:I40" si="12">H30/E30*100</f>
        <v>#DIV/0!</v>
      </c>
      <c r="J30" s="16"/>
      <c r="K30" s="11" t="e">
        <f t="shared" si="3"/>
        <v>#DIV/0!</v>
      </c>
    </row>
    <row r="31" spans="1:11" x14ac:dyDescent="0.3">
      <c r="A31" s="20" t="s">
        <v>21</v>
      </c>
      <c r="B31" s="6" t="s">
        <v>98</v>
      </c>
      <c r="C31" s="11"/>
      <c r="D31" s="11"/>
      <c r="E31" s="16"/>
      <c r="F31" s="16" t="e">
        <f t="shared" si="11"/>
        <v>#DIV/0!</v>
      </c>
      <c r="G31" s="8"/>
      <c r="H31" s="16"/>
      <c r="I31" s="16" t="e">
        <f t="shared" si="12"/>
        <v>#DIV/0!</v>
      </c>
      <c r="J31" s="16"/>
      <c r="K31" s="11" t="e">
        <f t="shared" si="3"/>
        <v>#DIV/0!</v>
      </c>
    </row>
    <row r="32" spans="1:11" ht="26.4" x14ac:dyDescent="0.3">
      <c r="A32" s="18" t="s">
        <v>22</v>
      </c>
      <c r="B32" s="6" t="s">
        <v>99</v>
      </c>
      <c r="C32" s="11"/>
      <c r="D32" s="11"/>
      <c r="E32" s="16"/>
      <c r="F32" s="16" t="e">
        <f>E32/D32*100</f>
        <v>#DIV/0!</v>
      </c>
      <c r="G32" s="8"/>
      <c r="H32" s="16"/>
      <c r="I32" s="16" t="e">
        <f t="shared" si="12"/>
        <v>#DIV/0!</v>
      </c>
      <c r="J32" s="16"/>
      <c r="K32" s="11" t="e">
        <f t="shared" si="3"/>
        <v>#DIV/0!</v>
      </c>
    </row>
    <row r="33" spans="1:11" x14ac:dyDescent="0.3">
      <c r="A33" s="18" t="s">
        <v>23</v>
      </c>
      <c r="B33" s="6" t="s">
        <v>100</v>
      </c>
      <c r="C33" s="11">
        <v>2603</v>
      </c>
      <c r="D33" s="11">
        <v>1264</v>
      </c>
      <c r="E33" s="16">
        <v>3396</v>
      </c>
      <c r="F33" s="16">
        <f t="shared" si="11"/>
        <v>268.6708860759494</v>
      </c>
      <c r="G33" s="8"/>
      <c r="H33" s="16">
        <v>3396</v>
      </c>
      <c r="I33" s="16">
        <f t="shared" si="12"/>
        <v>100</v>
      </c>
      <c r="J33" s="16">
        <v>3396</v>
      </c>
      <c r="K33" s="11">
        <f t="shared" si="3"/>
        <v>100</v>
      </c>
    </row>
    <row r="34" spans="1:11" x14ac:dyDescent="0.3">
      <c r="A34" s="18" t="s">
        <v>24</v>
      </c>
      <c r="B34" s="6" t="s">
        <v>101</v>
      </c>
      <c r="C34" s="11">
        <v>661</v>
      </c>
      <c r="D34" s="11">
        <v>20134</v>
      </c>
      <c r="E34" s="16">
        <v>114240</v>
      </c>
      <c r="F34" s="16">
        <f>E34/D34*100</f>
        <v>567.39843051554578</v>
      </c>
      <c r="G34" s="8"/>
      <c r="H34" s="16">
        <v>1343</v>
      </c>
      <c r="I34" s="16">
        <f t="shared" si="12"/>
        <v>1.1755952380952381</v>
      </c>
      <c r="J34" s="16">
        <v>1343</v>
      </c>
      <c r="K34" s="11">
        <f t="shared" si="3"/>
        <v>100</v>
      </c>
    </row>
    <row r="35" spans="1:11" x14ac:dyDescent="0.3">
      <c r="A35" s="18" t="s">
        <v>25</v>
      </c>
      <c r="B35" s="6" t="s">
        <v>102</v>
      </c>
      <c r="C35" s="11"/>
      <c r="D35" s="11"/>
      <c r="E35" s="16"/>
      <c r="F35" s="16" t="e">
        <f t="shared" si="11"/>
        <v>#DIV/0!</v>
      </c>
      <c r="G35" s="8"/>
      <c r="H35" s="16"/>
      <c r="I35" s="16" t="e">
        <f t="shared" si="12"/>
        <v>#DIV/0!</v>
      </c>
      <c r="J35" s="16"/>
      <c r="K35" s="11" t="e">
        <f t="shared" si="3"/>
        <v>#DIV/0!</v>
      </c>
    </row>
    <row r="36" spans="1:11" x14ac:dyDescent="0.3">
      <c r="A36" s="18" t="s">
        <v>26</v>
      </c>
      <c r="B36" s="6" t="s">
        <v>103</v>
      </c>
      <c r="C36" s="11">
        <v>70202</v>
      </c>
      <c r="D36" s="11">
        <v>59339</v>
      </c>
      <c r="E36" s="16">
        <v>81440</v>
      </c>
      <c r="F36" s="16">
        <f t="shared" si="11"/>
        <v>137.24531926726101</v>
      </c>
      <c r="G36" s="8"/>
      <c r="H36" s="16">
        <v>83188</v>
      </c>
      <c r="I36" s="16">
        <f t="shared" si="12"/>
        <v>102.14636542239685</v>
      </c>
      <c r="J36" s="16">
        <v>84304</v>
      </c>
      <c r="K36" s="11">
        <f t="shared" si="3"/>
        <v>101.34153964514113</v>
      </c>
    </row>
    <row r="37" spans="1:11" x14ac:dyDescent="0.3">
      <c r="A37" s="18" t="s">
        <v>27</v>
      </c>
      <c r="B37" s="6" t="s">
        <v>104</v>
      </c>
      <c r="C37" s="11">
        <v>248144</v>
      </c>
      <c r="D37" s="11">
        <v>184432</v>
      </c>
      <c r="E37" s="16">
        <v>369439</v>
      </c>
      <c r="F37" s="16">
        <f t="shared" si="11"/>
        <v>200.31176802290273</v>
      </c>
      <c r="G37" s="8"/>
      <c r="H37" s="16">
        <v>279885</v>
      </c>
      <c r="I37" s="16">
        <f t="shared" si="12"/>
        <v>75.759462319895846</v>
      </c>
      <c r="J37" s="16">
        <v>234145</v>
      </c>
      <c r="K37" s="11">
        <f t="shared" si="3"/>
        <v>83.657573646319022</v>
      </c>
    </row>
    <row r="38" spans="1:11" x14ac:dyDescent="0.3">
      <c r="A38" s="18" t="s">
        <v>28</v>
      </c>
      <c r="B38" s="6" t="s">
        <v>105</v>
      </c>
      <c r="C38" s="11">
        <v>4990</v>
      </c>
      <c r="D38" s="11">
        <v>3825</v>
      </c>
      <c r="E38" s="16">
        <v>4000</v>
      </c>
      <c r="F38" s="16">
        <f t="shared" si="11"/>
        <v>104.57516339869282</v>
      </c>
      <c r="G38" s="8"/>
      <c r="H38" s="16">
        <v>4175</v>
      </c>
      <c r="I38" s="16">
        <f t="shared" si="12"/>
        <v>104.375</v>
      </c>
      <c r="J38" s="16">
        <v>4350</v>
      </c>
      <c r="K38" s="11">
        <f t="shared" si="3"/>
        <v>104.19161676646706</v>
      </c>
    </row>
    <row r="39" spans="1:11" ht="26.4" x14ac:dyDescent="0.3">
      <c r="A39" s="18" t="s">
        <v>163</v>
      </c>
      <c r="B39" s="6" t="s">
        <v>162</v>
      </c>
      <c r="C39" s="11"/>
      <c r="D39" s="11"/>
      <c r="E39" s="16"/>
      <c r="F39" s="16" t="e">
        <f t="shared" si="11"/>
        <v>#DIV/0!</v>
      </c>
      <c r="G39" s="8"/>
      <c r="H39" s="16"/>
      <c r="I39" s="16" t="e">
        <f t="shared" si="12"/>
        <v>#DIV/0!</v>
      </c>
      <c r="J39" s="16"/>
      <c r="K39" s="11" t="e">
        <f t="shared" si="3"/>
        <v>#DIV/0!</v>
      </c>
    </row>
    <row r="40" spans="1:11" ht="26.4" x14ac:dyDescent="0.3">
      <c r="A40" s="18" t="s">
        <v>29</v>
      </c>
      <c r="B40" s="6" t="s">
        <v>106</v>
      </c>
      <c r="C40" s="11">
        <v>10430</v>
      </c>
      <c r="D40" s="11">
        <v>11902</v>
      </c>
      <c r="E40" s="16">
        <v>5696</v>
      </c>
      <c r="F40" s="16">
        <f t="shared" si="11"/>
        <v>47.857502940682238</v>
      </c>
      <c r="G40" s="8"/>
      <c r="H40" s="16">
        <v>7496</v>
      </c>
      <c r="I40" s="16">
        <f t="shared" si="12"/>
        <v>131.60112359550561</v>
      </c>
      <c r="J40" s="16">
        <v>7696</v>
      </c>
      <c r="K40" s="11">
        <f t="shared" si="3"/>
        <v>102.66808964781218</v>
      </c>
    </row>
    <row r="41" spans="1:11" x14ac:dyDescent="0.3">
      <c r="A41" s="30"/>
      <c r="B41" s="30"/>
      <c r="C41" s="30"/>
      <c r="D41" s="30"/>
      <c r="E41" s="30"/>
      <c r="F41" s="30"/>
      <c r="G41" s="30"/>
      <c r="H41" s="19"/>
      <c r="I41" s="19"/>
      <c r="J41" s="19"/>
      <c r="K41" s="19"/>
    </row>
    <row r="42" spans="1:11" x14ac:dyDescent="0.3">
      <c r="A42" s="17" t="s">
        <v>30</v>
      </c>
      <c r="B42" s="7" t="s">
        <v>107</v>
      </c>
      <c r="C42" s="10">
        <f>SUM(C43:C47)</f>
        <v>1019289</v>
      </c>
      <c r="D42" s="10">
        <f>SUM(D43:D47)</f>
        <v>998088</v>
      </c>
      <c r="E42" s="10">
        <f>SUM(E43:E47)</f>
        <v>1285475</v>
      </c>
      <c r="F42" s="16">
        <f>E42/D42*100</f>
        <v>128.79375365699218</v>
      </c>
      <c r="G42" s="4"/>
      <c r="H42" s="10">
        <f>SUM(H43:H47)</f>
        <v>872656</v>
      </c>
      <c r="I42" s="16">
        <f>H42/E42*100</f>
        <v>67.885878760769373</v>
      </c>
      <c r="J42" s="10">
        <f t="shared" ref="J42" si="13">SUM(J43:J47)</f>
        <v>1122948</v>
      </c>
      <c r="K42" s="11">
        <f t="shared" si="3"/>
        <v>128.68163400011002</v>
      </c>
    </row>
    <row r="43" spans="1:11" x14ac:dyDescent="0.3">
      <c r="A43" s="18" t="s">
        <v>31</v>
      </c>
      <c r="B43" s="6" t="s">
        <v>108</v>
      </c>
      <c r="C43" s="11">
        <v>18072</v>
      </c>
      <c r="D43" s="11">
        <v>17482</v>
      </c>
      <c r="E43" s="16">
        <v>12688</v>
      </c>
      <c r="F43" s="16">
        <f t="shared" ref="F43:F47" si="14">E43/D43*100</f>
        <v>72.577508294245504</v>
      </c>
      <c r="G43" s="8"/>
      <c r="H43" s="16">
        <v>12784</v>
      </c>
      <c r="I43" s="16">
        <f t="shared" ref="I43:I47" si="15">H43/E43*100</f>
        <v>100.75662042875157</v>
      </c>
      <c r="J43" s="16">
        <v>12688</v>
      </c>
      <c r="K43" s="11">
        <f t="shared" si="3"/>
        <v>99.249061326658321</v>
      </c>
    </row>
    <row r="44" spans="1:11" x14ac:dyDescent="0.3">
      <c r="A44" s="18" t="s">
        <v>32</v>
      </c>
      <c r="B44" s="6" t="s">
        <v>109</v>
      </c>
      <c r="C44" s="11">
        <v>346371</v>
      </c>
      <c r="D44" s="11">
        <v>251095</v>
      </c>
      <c r="E44" s="16">
        <v>125785</v>
      </c>
      <c r="F44" s="16">
        <f t="shared" si="14"/>
        <v>50.094585714570186</v>
      </c>
      <c r="G44" s="8"/>
      <c r="H44" s="16">
        <v>510627</v>
      </c>
      <c r="I44" s="16">
        <f t="shared" si="15"/>
        <v>405.95222005803555</v>
      </c>
      <c r="J44" s="16">
        <v>755561</v>
      </c>
      <c r="K44" s="11">
        <f t="shared" si="3"/>
        <v>147.96730294324431</v>
      </c>
    </row>
    <row r="45" spans="1:11" x14ac:dyDescent="0.3">
      <c r="A45" s="20" t="s">
        <v>33</v>
      </c>
      <c r="B45" s="6" t="s">
        <v>110</v>
      </c>
      <c r="C45" s="11">
        <v>589351</v>
      </c>
      <c r="D45" s="11">
        <v>728783</v>
      </c>
      <c r="E45" s="16">
        <v>1146215</v>
      </c>
      <c r="F45" s="16">
        <f t="shared" si="14"/>
        <v>157.27795516635268</v>
      </c>
      <c r="G45" s="8"/>
      <c r="H45" s="16">
        <v>348458</v>
      </c>
      <c r="I45" s="16">
        <f t="shared" si="15"/>
        <v>30.400753785284611</v>
      </c>
      <c r="J45" s="16">
        <f>354032-120</f>
        <v>353912</v>
      </c>
      <c r="K45" s="11">
        <f t="shared" si="3"/>
        <v>101.56518145658875</v>
      </c>
    </row>
    <row r="46" spans="1:11" ht="39.6" x14ac:dyDescent="0.3">
      <c r="A46" s="20" t="s">
        <v>34</v>
      </c>
      <c r="B46" s="6" t="s">
        <v>111</v>
      </c>
      <c r="C46" s="11"/>
      <c r="D46" s="11"/>
      <c r="E46" s="16"/>
      <c r="F46" s="16" t="e">
        <f t="shared" si="14"/>
        <v>#DIV/0!</v>
      </c>
      <c r="G46" s="5"/>
      <c r="H46" s="16"/>
      <c r="I46" s="16" t="e">
        <f t="shared" si="15"/>
        <v>#DIV/0!</v>
      </c>
      <c r="J46" s="16"/>
      <c r="K46" s="11" t="e">
        <f t="shared" si="3"/>
        <v>#DIV/0!</v>
      </c>
    </row>
    <row r="47" spans="1:11" ht="26.4" x14ac:dyDescent="0.3">
      <c r="A47" s="18" t="s">
        <v>35</v>
      </c>
      <c r="B47" s="6" t="s">
        <v>112</v>
      </c>
      <c r="C47" s="11">
        <v>65495</v>
      </c>
      <c r="D47" s="11">
        <v>728</v>
      </c>
      <c r="E47" s="16">
        <v>787</v>
      </c>
      <c r="F47" s="16">
        <f t="shared" si="14"/>
        <v>108.10439560439559</v>
      </c>
      <c r="G47" s="8"/>
      <c r="H47" s="16">
        <v>787</v>
      </c>
      <c r="I47" s="16">
        <f t="shared" si="15"/>
        <v>100</v>
      </c>
      <c r="J47" s="16">
        <v>787</v>
      </c>
      <c r="K47" s="11">
        <f t="shared" si="3"/>
        <v>100</v>
      </c>
    </row>
    <row r="48" spans="1:11" ht="15.6" customHeight="1" x14ac:dyDescent="0.3">
      <c r="A48" s="27"/>
      <c r="B48" s="27"/>
      <c r="C48" s="27"/>
      <c r="D48" s="27"/>
      <c r="E48" s="27"/>
      <c r="F48" s="27"/>
      <c r="G48" s="27"/>
      <c r="H48" s="19"/>
      <c r="I48" s="19"/>
      <c r="J48" s="19"/>
      <c r="K48" s="19"/>
    </row>
    <row r="49" spans="1:11" x14ac:dyDescent="0.3">
      <c r="A49" s="17" t="s">
        <v>36</v>
      </c>
      <c r="B49" s="7" t="s">
        <v>113</v>
      </c>
      <c r="C49" s="10">
        <f>C51+C53+C50</f>
        <v>5782</v>
      </c>
      <c r="D49" s="10">
        <f>D51+D53+D50</f>
        <v>2608</v>
      </c>
      <c r="E49" s="10">
        <f>E51+E53+E52+E50</f>
        <v>858</v>
      </c>
      <c r="F49" s="16">
        <f>E49/D49*100</f>
        <v>32.898773006134967</v>
      </c>
      <c r="G49" s="4"/>
      <c r="H49" s="10">
        <f>H51+H53+H50</f>
        <v>1059</v>
      </c>
      <c r="I49" s="16">
        <f>H49/E49*100</f>
        <v>123.42657342657341</v>
      </c>
      <c r="J49" s="10">
        <f>J51+J53+J50</f>
        <v>1058</v>
      </c>
      <c r="K49" s="11">
        <f t="shared" si="3"/>
        <v>99.905571293673276</v>
      </c>
    </row>
    <row r="50" spans="1:11" ht="26.4" x14ac:dyDescent="0.3">
      <c r="A50" s="18" t="s">
        <v>171</v>
      </c>
      <c r="B50" s="6" t="s">
        <v>170</v>
      </c>
      <c r="C50" s="11"/>
      <c r="D50" s="11"/>
      <c r="E50" s="16"/>
      <c r="F50" s="16" t="e">
        <f t="shared" ref="F50:F53" si="16">E50/D50*100</f>
        <v>#DIV/0!</v>
      </c>
      <c r="G50" s="4"/>
      <c r="H50" s="16"/>
      <c r="I50" s="16" t="e">
        <f t="shared" ref="I50:I53" si="17">H50/E50*100</f>
        <v>#DIV/0!</v>
      </c>
      <c r="J50" s="16"/>
      <c r="K50" s="11" t="e">
        <f t="shared" si="3"/>
        <v>#DIV/0!</v>
      </c>
    </row>
    <row r="51" spans="1:11" ht="26.4" x14ac:dyDescent="0.3">
      <c r="A51" s="18" t="s">
        <v>37</v>
      </c>
      <c r="B51" s="6" t="s">
        <v>114</v>
      </c>
      <c r="C51" s="11">
        <v>268</v>
      </c>
      <c r="D51" s="11">
        <v>308</v>
      </c>
      <c r="E51" s="16">
        <v>200</v>
      </c>
      <c r="F51" s="16">
        <f t="shared" si="16"/>
        <v>64.935064935064929</v>
      </c>
      <c r="G51" s="8"/>
      <c r="H51" s="16">
        <v>200</v>
      </c>
      <c r="I51" s="16">
        <f t="shared" si="17"/>
        <v>100</v>
      </c>
      <c r="J51" s="16">
        <v>200</v>
      </c>
      <c r="K51" s="11">
        <f t="shared" si="3"/>
        <v>100</v>
      </c>
    </row>
    <row r="52" spans="1:11" ht="26.4" x14ac:dyDescent="0.3">
      <c r="A52" s="18" t="s">
        <v>173</v>
      </c>
      <c r="B52" s="6" t="s">
        <v>172</v>
      </c>
      <c r="C52" s="11"/>
      <c r="D52" s="11"/>
      <c r="E52" s="16"/>
      <c r="F52" s="16" t="e">
        <f t="shared" si="16"/>
        <v>#DIV/0!</v>
      </c>
      <c r="G52" s="8"/>
      <c r="H52" s="16"/>
      <c r="I52" s="16" t="e">
        <f t="shared" si="17"/>
        <v>#DIV/0!</v>
      </c>
      <c r="J52" s="16"/>
      <c r="K52" s="11" t="s">
        <v>174</v>
      </c>
    </row>
    <row r="53" spans="1:11" ht="26.4" x14ac:dyDescent="0.3">
      <c r="A53" s="18" t="s">
        <v>38</v>
      </c>
      <c r="B53" s="6" t="s">
        <v>115</v>
      </c>
      <c r="C53" s="11">
        <v>5514</v>
      </c>
      <c r="D53" s="11">
        <v>2300</v>
      </c>
      <c r="E53" s="16">
        <v>658</v>
      </c>
      <c r="F53" s="16">
        <f t="shared" si="16"/>
        <v>28.608695652173914</v>
      </c>
      <c r="G53" s="8"/>
      <c r="H53" s="16">
        <v>859</v>
      </c>
      <c r="I53" s="16">
        <f t="shared" si="17"/>
        <v>130.54711246200608</v>
      </c>
      <c r="J53" s="16">
        <v>858</v>
      </c>
      <c r="K53" s="11">
        <f t="shared" si="3"/>
        <v>99.883585564610016</v>
      </c>
    </row>
    <row r="54" spans="1:11" x14ac:dyDescent="0.3">
      <c r="A54" s="27"/>
      <c r="B54" s="27"/>
      <c r="C54" s="27"/>
      <c r="D54" s="27"/>
      <c r="E54" s="27"/>
      <c r="F54" s="27"/>
      <c r="G54" s="27"/>
      <c r="H54" s="16"/>
      <c r="I54" s="19"/>
      <c r="J54" s="19"/>
      <c r="K54" s="19"/>
    </row>
    <row r="55" spans="1:11" x14ac:dyDescent="0.3">
      <c r="A55" s="17" t="s">
        <v>39</v>
      </c>
      <c r="B55" s="7" t="s">
        <v>116</v>
      </c>
      <c r="C55" s="10">
        <f>SUM(C56:C64)</f>
        <v>923418</v>
      </c>
      <c r="D55" s="10">
        <f>SUM(D56:D64)</f>
        <v>1168331</v>
      </c>
      <c r="E55" s="10">
        <f>SUM(E56:E64)</f>
        <v>1662201</v>
      </c>
      <c r="F55" s="16">
        <f>E55/D55*100</f>
        <v>142.27141109839593</v>
      </c>
      <c r="G55" s="4"/>
      <c r="H55" s="10">
        <f>SUM(H56:H64)</f>
        <v>1969375</v>
      </c>
      <c r="I55" s="16">
        <f>H55/E55*100</f>
        <v>118.47995519194127</v>
      </c>
      <c r="J55" s="10">
        <f t="shared" ref="J55" si="18">SUM(J56:J64)</f>
        <v>974538</v>
      </c>
      <c r="K55" s="11">
        <f t="shared" si="3"/>
        <v>49.484633449698507</v>
      </c>
    </row>
    <row r="56" spans="1:11" x14ac:dyDescent="0.3">
      <c r="A56" s="18" t="s">
        <v>40</v>
      </c>
      <c r="B56" s="6" t="s">
        <v>117</v>
      </c>
      <c r="C56" s="11">
        <v>268132</v>
      </c>
      <c r="D56" s="11">
        <v>411305</v>
      </c>
      <c r="E56" s="16">
        <v>333126</v>
      </c>
      <c r="F56" s="16">
        <f t="shared" ref="F56:F64" si="19">E56/D56*100</f>
        <v>80.992450857636058</v>
      </c>
      <c r="G56" s="8"/>
      <c r="H56" s="16">
        <v>332729</v>
      </c>
      <c r="I56" s="16">
        <f t="shared" ref="I56:I64" si="20">H56/E56*100</f>
        <v>99.880825873693439</v>
      </c>
      <c r="J56" s="16">
        <v>332729</v>
      </c>
      <c r="K56" s="11">
        <f t="shared" si="3"/>
        <v>100</v>
      </c>
    </row>
    <row r="57" spans="1:11" x14ac:dyDescent="0.3">
      <c r="A57" s="18" t="s">
        <v>41</v>
      </c>
      <c r="B57" s="6" t="s">
        <v>118</v>
      </c>
      <c r="C57" s="11">
        <v>481454</v>
      </c>
      <c r="D57" s="11">
        <v>576054</v>
      </c>
      <c r="E57" s="16">
        <v>1135531</v>
      </c>
      <c r="F57" s="16">
        <f t="shared" si="19"/>
        <v>197.12231839376167</v>
      </c>
      <c r="G57" s="8"/>
      <c r="H57" s="16">
        <f>1474329-500</f>
        <v>1473829</v>
      </c>
      <c r="I57" s="16">
        <f t="shared" si="20"/>
        <v>129.79205323324504</v>
      </c>
      <c r="J57" s="16">
        <f>498218-500</f>
        <v>497718</v>
      </c>
      <c r="K57" s="11">
        <f t="shared" si="3"/>
        <v>33.770403486428883</v>
      </c>
    </row>
    <row r="58" spans="1:11" x14ac:dyDescent="0.3">
      <c r="A58" s="18" t="s">
        <v>42</v>
      </c>
      <c r="B58" s="6" t="s">
        <v>119</v>
      </c>
      <c r="C58" s="11">
        <v>115792</v>
      </c>
      <c r="D58" s="11">
        <v>121599</v>
      </c>
      <c r="E58" s="16">
        <v>141119</v>
      </c>
      <c r="F58" s="16">
        <f t="shared" si="19"/>
        <v>116.05276359180586</v>
      </c>
      <c r="G58" s="8"/>
      <c r="H58" s="16">
        <v>110408</v>
      </c>
      <c r="I58" s="16">
        <f t="shared" si="20"/>
        <v>78.237515855412809</v>
      </c>
      <c r="J58" s="16">
        <v>91669</v>
      </c>
      <c r="K58" s="11">
        <f t="shared" si="3"/>
        <v>83.027498007390761</v>
      </c>
    </row>
    <row r="59" spans="1:11" x14ac:dyDescent="0.3">
      <c r="A59" s="18" t="s">
        <v>43</v>
      </c>
      <c r="B59" s="6" t="s">
        <v>120</v>
      </c>
      <c r="C59" s="11"/>
      <c r="D59" s="11"/>
      <c r="E59" s="16"/>
      <c r="F59" s="16" t="e">
        <f t="shared" si="19"/>
        <v>#DIV/0!</v>
      </c>
      <c r="G59" s="8"/>
      <c r="H59" s="16"/>
      <c r="I59" s="16" t="e">
        <f t="shared" si="20"/>
        <v>#DIV/0!</v>
      </c>
      <c r="J59" s="16"/>
      <c r="K59" s="11" t="e">
        <f t="shared" si="3"/>
        <v>#DIV/0!</v>
      </c>
    </row>
    <row r="60" spans="1:11" ht="41.25" customHeight="1" x14ac:dyDescent="0.3">
      <c r="A60" s="18" t="s">
        <v>44</v>
      </c>
      <c r="B60" s="6" t="s">
        <v>121</v>
      </c>
      <c r="C60" s="11"/>
      <c r="D60" s="11"/>
      <c r="E60" s="16"/>
      <c r="F60" s="16" t="e">
        <f t="shared" si="19"/>
        <v>#DIV/0!</v>
      </c>
      <c r="G60" s="8"/>
      <c r="H60" s="16"/>
      <c r="I60" s="16" t="e">
        <f t="shared" si="20"/>
        <v>#DIV/0!</v>
      </c>
      <c r="J60" s="16"/>
      <c r="K60" s="11" t="e">
        <f t="shared" si="3"/>
        <v>#DIV/0!</v>
      </c>
    </row>
    <row r="61" spans="1:11" x14ac:dyDescent="0.3">
      <c r="A61" s="18" t="s">
        <v>45</v>
      </c>
      <c r="B61" s="6" t="s">
        <v>122</v>
      </c>
      <c r="C61" s="11"/>
      <c r="D61" s="11"/>
      <c r="E61" s="16"/>
      <c r="F61" s="16" t="e">
        <f t="shared" si="19"/>
        <v>#DIV/0!</v>
      </c>
      <c r="G61" s="8"/>
      <c r="H61" s="16"/>
      <c r="I61" s="16" t="e">
        <f t="shared" si="20"/>
        <v>#DIV/0!</v>
      </c>
      <c r="J61" s="16"/>
      <c r="K61" s="11" t="e">
        <f t="shared" si="3"/>
        <v>#DIV/0!</v>
      </c>
    </row>
    <row r="62" spans="1:11" x14ac:dyDescent="0.3">
      <c r="A62" s="18" t="s">
        <v>46</v>
      </c>
      <c r="B62" s="6" t="s">
        <v>123</v>
      </c>
      <c r="C62" s="11">
        <v>7041</v>
      </c>
      <c r="D62" s="11">
        <v>7373</v>
      </c>
      <c r="E62" s="16">
        <v>4968</v>
      </c>
      <c r="F62" s="16">
        <f t="shared" si="19"/>
        <v>67.380984673809849</v>
      </c>
      <c r="G62" s="8"/>
      <c r="H62" s="16">
        <v>5407</v>
      </c>
      <c r="I62" s="16">
        <f t="shared" si="20"/>
        <v>108.83655394524961</v>
      </c>
      <c r="J62" s="16">
        <v>5732</v>
      </c>
      <c r="K62" s="11">
        <f t="shared" si="3"/>
        <v>106.0107268355835</v>
      </c>
    </row>
    <row r="63" spans="1:11" ht="24" x14ac:dyDescent="0.3">
      <c r="A63" s="21" t="s">
        <v>168</v>
      </c>
      <c r="B63" s="6" t="s">
        <v>169</v>
      </c>
      <c r="C63" s="11"/>
      <c r="D63" s="11"/>
      <c r="E63" s="16"/>
      <c r="F63" s="16" t="e">
        <f t="shared" si="19"/>
        <v>#DIV/0!</v>
      </c>
      <c r="G63" s="8"/>
      <c r="H63" s="16"/>
      <c r="I63" s="16" t="e">
        <f t="shared" si="20"/>
        <v>#DIV/0!</v>
      </c>
      <c r="J63" s="16"/>
      <c r="K63" s="11" t="s">
        <v>174</v>
      </c>
    </row>
    <row r="64" spans="1:11" x14ac:dyDescent="0.3">
      <c r="A64" s="18" t="s">
        <v>47</v>
      </c>
      <c r="B64" s="6" t="s">
        <v>124</v>
      </c>
      <c r="C64" s="11">
        <v>50999</v>
      </c>
      <c r="D64" s="11">
        <v>52000</v>
      </c>
      <c r="E64" s="16">
        <v>47457</v>
      </c>
      <c r="F64" s="16">
        <f t="shared" si="19"/>
        <v>91.263461538461542</v>
      </c>
      <c r="G64" s="8"/>
      <c r="H64" s="16">
        <v>47002</v>
      </c>
      <c r="I64" s="16">
        <f t="shared" si="20"/>
        <v>99.04123733063615</v>
      </c>
      <c r="J64" s="16">
        <v>46690</v>
      </c>
      <c r="K64" s="11">
        <f t="shared" si="3"/>
        <v>99.336198459640016</v>
      </c>
    </row>
    <row r="65" spans="1:11" ht="15.6" customHeight="1" x14ac:dyDescent="0.3">
      <c r="A65" s="27"/>
      <c r="B65" s="27"/>
      <c r="C65" s="27"/>
      <c r="D65" s="27"/>
      <c r="E65" s="27"/>
      <c r="F65" s="27"/>
      <c r="G65" s="27"/>
      <c r="H65" s="19"/>
      <c r="I65" s="19"/>
      <c r="J65" s="19"/>
      <c r="K65" s="19"/>
    </row>
    <row r="66" spans="1:11" x14ac:dyDescent="0.3">
      <c r="A66" s="17" t="s">
        <v>158</v>
      </c>
      <c r="B66" s="7" t="s">
        <v>125</v>
      </c>
      <c r="C66" s="10">
        <f>C67+C70</f>
        <v>237179</v>
      </c>
      <c r="D66" s="10">
        <f>D67+D70</f>
        <v>197572</v>
      </c>
      <c r="E66" s="10">
        <f>E67+E70+E68</f>
        <v>221101</v>
      </c>
      <c r="F66" s="16">
        <f>E66/D66*100</f>
        <v>111.9090761848845</v>
      </c>
      <c r="G66" s="4"/>
      <c r="H66" s="10">
        <f>H67+H70+H68</f>
        <v>233673</v>
      </c>
      <c r="I66" s="16">
        <f>H66/E66*100</f>
        <v>105.68608916287128</v>
      </c>
      <c r="J66" s="10">
        <f>J67+J70+J68</f>
        <v>234350</v>
      </c>
      <c r="K66" s="11">
        <f t="shared" si="3"/>
        <v>100.28972110599</v>
      </c>
    </row>
    <row r="67" spans="1:11" x14ac:dyDescent="0.3">
      <c r="A67" s="18" t="s">
        <v>48</v>
      </c>
      <c r="B67" s="6" t="s">
        <v>126</v>
      </c>
      <c r="C67" s="11">
        <v>227626</v>
      </c>
      <c r="D67" s="11">
        <v>188234</v>
      </c>
      <c r="E67" s="16">
        <v>210917</v>
      </c>
      <c r="F67" s="16">
        <f t="shared" ref="F67:F70" si="21">E67/D67*100</f>
        <v>112.05042659668285</v>
      </c>
      <c r="G67" s="8"/>
      <c r="H67" s="16">
        <v>223673</v>
      </c>
      <c r="I67" s="16">
        <f t="shared" ref="I67:I70" si="22">H67/E67*100</f>
        <v>106.04787665290138</v>
      </c>
      <c r="J67" s="16">
        <v>225350</v>
      </c>
      <c r="K67" s="11">
        <f t="shared" si="3"/>
        <v>100.74975522302647</v>
      </c>
    </row>
    <row r="68" spans="1:11" x14ac:dyDescent="0.3">
      <c r="A68" s="18" t="s">
        <v>164</v>
      </c>
      <c r="B68" s="6" t="s">
        <v>165</v>
      </c>
      <c r="C68" s="11"/>
      <c r="D68" s="11"/>
      <c r="E68" s="16"/>
      <c r="F68" s="16" t="e">
        <f t="shared" si="21"/>
        <v>#DIV/0!</v>
      </c>
      <c r="G68" s="8"/>
      <c r="H68" s="16"/>
      <c r="I68" s="16" t="e">
        <f t="shared" si="22"/>
        <v>#DIV/0!</v>
      </c>
      <c r="J68" s="16"/>
      <c r="K68" s="11" t="e">
        <f t="shared" si="3"/>
        <v>#DIV/0!</v>
      </c>
    </row>
    <row r="69" spans="1:11" ht="26.4" x14ac:dyDescent="0.3">
      <c r="A69" s="18" t="s">
        <v>166</v>
      </c>
      <c r="B69" s="6" t="s">
        <v>167</v>
      </c>
      <c r="C69" s="11"/>
      <c r="D69" s="11"/>
      <c r="E69" s="16"/>
      <c r="F69" s="16" t="e">
        <f t="shared" si="21"/>
        <v>#DIV/0!</v>
      </c>
      <c r="G69" s="8"/>
      <c r="H69" s="16"/>
      <c r="I69" s="16" t="e">
        <f t="shared" si="22"/>
        <v>#DIV/0!</v>
      </c>
      <c r="J69" s="16"/>
      <c r="K69" s="11" t="s">
        <v>174</v>
      </c>
    </row>
    <row r="70" spans="1:11" ht="26.4" x14ac:dyDescent="0.3">
      <c r="A70" s="18" t="s">
        <v>157</v>
      </c>
      <c r="B70" s="6" t="s">
        <v>183</v>
      </c>
      <c r="C70" s="11">
        <v>9553</v>
      </c>
      <c r="D70" s="11">
        <v>9338</v>
      </c>
      <c r="E70" s="16">
        <v>10184</v>
      </c>
      <c r="F70" s="16">
        <f t="shared" si="21"/>
        <v>109.05975583636753</v>
      </c>
      <c r="G70" s="8"/>
      <c r="H70" s="16">
        <v>10000</v>
      </c>
      <c r="I70" s="16">
        <f t="shared" si="22"/>
        <v>98.193244304791833</v>
      </c>
      <c r="J70" s="16">
        <v>9000</v>
      </c>
      <c r="K70" s="11">
        <f t="shared" si="3"/>
        <v>90</v>
      </c>
    </row>
    <row r="71" spans="1:11" ht="15" x14ac:dyDescent="0.3">
      <c r="A71" s="29"/>
      <c r="B71" s="29"/>
      <c r="C71" s="29"/>
      <c r="D71" s="29"/>
      <c r="E71" s="29"/>
      <c r="F71" s="29"/>
      <c r="G71" s="29"/>
      <c r="H71" s="19"/>
      <c r="I71" s="19"/>
      <c r="J71" s="19"/>
      <c r="K71" s="19"/>
    </row>
    <row r="72" spans="1:11" hidden="1" x14ac:dyDescent="0.3">
      <c r="A72" s="17" t="s">
        <v>49</v>
      </c>
      <c r="B72" s="7" t="s">
        <v>127</v>
      </c>
      <c r="C72" s="10">
        <f>SUM(C73:C79)</f>
        <v>0</v>
      </c>
      <c r="D72" s="10">
        <f>SUM(D73:D79)</f>
        <v>0</v>
      </c>
      <c r="E72" s="10">
        <f t="shared" ref="E72" si="23">SUM(E73:E79)</f>
        <v>0</v>
      </c>
      <c r="F72" s="16" t="e">
        <f>E72/D72*100</f>
        <v>#DIV/0!</v>
      </c>
      <c r="G72" s="4"/>
      <c r="H72" s="10">
        <f t="shared" ref="H72:J72" si="24">SUM(H73:H79)</f>
        <v>0</v>
      </c>
      <c r="I72" s="16" t="e">
        <f>H72/E72*100</f>
        <v>#DIV/0!</v>
      </c>
      <c r="J72" s="10">
        <f t="shared" si="24"/>
        <v>0</v>
      </c>
      <c r="K72" s="11" t="e">
        <f t="shared" si="3"/>
        <v>#DIV/0!</v>
      </c>
    </row>
    <row r="73" spans="1:11" hidden="1" x14ac:dyDescent="0.3">
      <c r="A73" s="18" t="s">
        <v>50</v>
      </c>
      <c r="B73" s="6" t="s">
        <v>128</v>
      </c>
      <c r="C73" s="11"/>
      <c r="D73" s="11"/>
      <c r="E73" s="16"/>
      <c r="F73" s="16" t="e">
        <f t="shared" ref="F73:F79" si="25">E73/D73*100</f>
        <v>#DIV/0!</v>
      </c>
      <c r="G73" s="8"/>
      <c r="H73" s="16"/>
      <c r="I73" s="16" t="e">
        <f t="shared" ref="I73:I79" si="26">H73/E73*100</f>
        <v>#DIV/0!</v>
      </c>
      <c r="J73" s="16"/>
      <c r="K73" s="11" t="e">
        <f t="shared" si="3"/>
        <v>#DIV/0!</v>
      </c>
    </row>
    <row r="74" spans="1:11" hidden="1" x14ac:dyDescent="0.3">
      <c r="A74" s="18" t="s">
        <v>51</v>
      </c>
      <c r="B74" s="6" t="s">
        <v>129</v>
      </c>
      <c r="C74" s="11"/>
      <c r="D74" s="11"/>
      <c r="E74" s="16"/>
      <c r="F74" s="16" t="e">
        <f t="shared" si="25"/>
        <v>#DIV/0!</v>
      </c>
      <c r="G74" s="8"/>
      <c r="H74" s="16"/>
      <c r="I74" s="16" t="e">
        <f t="shared" si="26"/>
        <v>#DIV/0!</v>
      </c>
      <c r="J74" s="16"/>
      <c r="K74" s="11" t="e">
        <f t="shared" ref="K74:K107" si="27">J74/H74*100</f>
        <v>#DIV/0!</v>
      </c>
    </row>
    <row r="75" spans="1:11" hidden="1" x14ac:dyDescent="0.3">
      <c r="A75" s="18" t="s">
        <v>52</v>
      </c>
      <c r="B75" s="6" t="s">
        <v>130</v>
      </c>
      <c r="C75" s="11"/>
      <c r="D75" s="11"/>
      <c r="E75" s="16"/>
      <c r="F75" s="16" t="e">
        <f t="shared" si="25"/>
        <v>#DIV/0!</v>
      </c>
      <c r="G75" s="8"/>
      <c r="H75" s="16"/>
      <c r="I75" s="16" t="e">
        <f t="shared" si="26"/>
        <v>#DIV/0!</v>
      </c>
      <c r="J75" s="16"/>
      <c r="K75" s="11" t="e">
        <f t="shared" si="27"/>
        <v>#DIV/0!</v>
      </c>
    </row>
    <row r="76" spans="1:11" hidden="1" x14ac:dyDescent="0.3">
      <c r="A76" s="22" t="s">
        <v>53</v>
      </c>
      <c r="B76" s="6" t="s">
        <v>131</v>
      </c>
      <c r="C76" s="11"/>
      <c r="D76" s="11"/>
      <c r="E76" s="16"/>
      <c r="F76" s="16" t="e">
        <f t="shared" si="25"/>
        <v>#DIV/0!</v>
      </c>
      <c r="G76" s="8"/>
      <c r="H76" s="16"/>
      <c r="I76" s="16" t="e">
        <f t="shared" si="26"/>
        <v>#DIV/0!</v>
      </c>
      <c r="J76" s="16"/>
      <c r="K76" s="11" t="e">
        <f t="shared" si="27"/>
        <v>#DIV/0!</v>
      </c>
    </row>
    <row r="77" spans="1:11" ht="39.6" hidden="1" x14ac:dyDescent="0.3">
      <c r="A77" s="18" t="s">
        <v>54</v>
      </c>
      <c r="B77" s="6" t="s">
        <v>132</v>
      </c>
      <c r="C77" s="11"/>
      <c r="D77" s="11"/>
      <c r="E77" s="16"/>
      <c r="F77" s="16" t="e">
        <f t="shared" si="25"/>
        <v>#DIV/0!</v>
      </c>
      <c r="G77" s="8"/>
      <c r="H77" s="16"/>
      <c r="I77" s="16" t="e">
        <f t="shared" si="26"/>
        <v>#DIV/0!</v>
      </c>
      <c r="J77" s="16"/>
      <c r="K77" s="11" t="e">
        <f t="shared" si="27"/>
        <v>#DIV/0!</v>
      </c>
    </row>
    <row r="78" spans="1:11" ht="26.4" hidden="1" x14ac:dyDescent="0.3">
      <c r="A78" s="18" t="s">
        <v>55</v>
      </c>
      <c r="B78" s="6" t="s">
        <v>133</v>
      </c>
      <c r="C78" s="11"/>
      <c r="D78" s="11"/>
      <c r="E78" s="16"/>
      <c r="F78" s="16" t="e">
        <f t="shared" si="25"/>
        <v>#DIV/0!</v>
      </c>
      <c r="G78" s="8"/>
      <c r="H78" s="16"/>
      <c r="I78" s="16" t="e">
        <f t="shared" si="26"/>
        <v>#DIV/0!</v>
      </c>
      <c r="J78" s="16"/>
      <c r="K78" s="11" t="e">
        <f t="shared" si="27"/>
        <v>#DIV/0!</v>
      </c>
    </row>
    <row r="79" spans="1:11" ht="26.4" hidden="1" x14ac:dyDescent="0.3">
      <c r="A79" s="18" t="s">
        <v>56</v>
      </c>
      <c r="B79" s="6" t="s">
        <v>134</v>
      </c>
      <c r="C79" s="11"/>
      <c r="D79" s="11"/>
      <c r="E79" s="16"/>
      <c r="F79" s="16" t="e">
        <f t="shared" si="25"/>
        <v>#DIV/0!</v>
      </c>
      <c r="G79" s="8"/>
      <c r="H79" s="16">
        <v>0</v>
      </c>
      <c r="I79" s="16" t="e">
        <f t="shared" si="26"/>
        <v>#DIV/0!</v>
      </c>
      <c r="J79" s="16">
        <v>0</v>
      </c>
      <c r="K79" s="11" t="e">
        <f t="shared" si="27"/>
        <v>#DIV/0!</v>
      </c>
    </row>
    <row r="80" spans="1:11" ht="15" hidden="1" x14ac:dyDescent="0.3">
      <c r="A80" s="29"/>
      <c r="B80" s="29"/>
      <c r="C80" s="29"/>
      <c r="D80" s="29"/>
      <c r="E80" s="29"/>
      <c r="F80" s="29"/>
      <c r="G80" s="29"/>
      <c r="H80" s="19"/>
      <c r="I80" s="19"/>
      <c r="J80" s="19"/>
      <c r="K80" s="19"/>
    </row>
    <row r="81" spans="1:11" x14ac:dyDescent="0.3">
      <c r="A81" s="17" t="s">
        <v>57</v>
      </c>
      <c r="B81" s="7" t="s">
        <v>135</v>
      </c>
      <c r="C81" s="10">
        <f>SUM(C82:C86)</f>
        <v>105366</v>
      </c>
      <c r="D81" s="10">
        <f>SUM(D82:D86)</f>
        <v>110283</v>
      </c>
      <c r="E81" s="10">
        <f>SUM(E82:E86)</f>
        <v>48250</v>
      </c>
      <c r="F81" s="16">
        <f>E81/D81*100</f>
        <v>43.751076775205604</v>
      </c>
      <c r="G81" s="4"/>
      <c r="H81" s="10">
        <f>SUM(H82:H86)</f>
        <v>43820</v>
      </c>
      <c r="I81" s="16">
        <f>H81/E81*100</f>
        <v>90.818652849740928</v>
      </c>
      <c r="J81" s="10">
        <f t="shared" ref="J81" si="28">SUM(J82:J86)</f>
        <v>46357</v>
      </c>
      <c r="K81" s="11">
        <f t="shared" si="27"/>
        <v>105.78959379278868</v>
      </c>
    </row>
    <row r="82" spans="1:11" x14ac:dyDescent="0.3">
      <c r="A82" s="18" t="s">
        <v>58</v>
      </c>
      <c r="B82" s="6" t="s">
        <v>136</v>
      </c>
      <c r="C82" s="11">
        <v>6291</v>
      </c>
      <c r="D82" s="11">
        <v>6532</v>
      </c>
      <c r="E82" s="16">
        <v>6587</v>
      </c>
      <c r="F82" s="16">
        <f t="shared" ref="F82:F86" si="29">E82/D82*100</f>
        <v>100.84200857317821</v>
      </c>
      <c r="G82" s="8"/>
      <c r="H82" s="16">
        <v>7400</v>
      </c>
      <c r="I82" s="16">
        <f t="shared" ref="I82:I86" si="30">H82/E82*100</f>
        <v>112.34249278882649</v>
      </c>
      <c r="J82" s="16">
        <v>7900</v>
      </c>
      <c r="K82" s="11">
        <f t="shared" si="27"/>
        <v>106.75675675675676</v>
      </c>
    </row>
    <row r="83" spans="1:11" x14ac:dyDescent="0.3">
      <c r="A83" s="18" t="s">
        <v>59</v>
      </c>
      <c r="B83" s="6" t="s">
        <v>137</v>
      </c>
      <c r="C83" s="11"/>
      <c r="D83" s="11"/>
      <c r="E83" s="16"/>
      <c r="F83" s="16" t="e">
        <f t="shared" si="29"/>
        <v>#DIV/0!</v>
      </c>
      <c r="G83" s="8"/>
      <c r="H83" s="16"/>
      <c r="I83" s="16" t="e">
        <f t="shared" si="30"/>
        <v>#DIV/0!</v>
      </c>
      <c r="J83" s="16"/>
      <c r="K83" s="11" t="e">
        <f t="shared" si="27"/>
        <v>#DIV/0!</v>
      </c>
    </row>
    <row r="84" spans="1:11" x14ac:dyDescent="0.3">
      <c r="A84" s="18" t="s">
        <v>60</v>
      </c>
      <c r="B84" s="6" t="s">
        <v>138</v>
      </c>
      <c r="C84" s="11">
        <v>63132</v>
      </c>
      <c r="D84" s="11">
        <v>51505</v>
      </c>
      <c r="E84" s="16"/>
      <c r="F84" s="16">
        <f t="shared" si="29"/>
        <v>0</v>
      </c>
      <c r="G84" s="8"/>
      <c r="H84" s="16"/>
      <c r="I84" s="16" t="e">
        <f t="shared" si="30"/>
        <v>#DIV/0!</v>
      </c>
      <c r="J84" s="16"/>
      <c r="K84" s="11" t="e">
        <f t="shared" si="27"/>
        <v>#DIV/0!</v>
      </c>
    </row>
    <row r="85" spans="1:11" x14ac:dyDescent="0.3">
      <c r="A85" s="20" t="s">
        <v>61</v>
      </c>
      <c r="B85" s="6" t="s">
        <v>139</v>
      </c>
      <c r="C85" s="11">
        <v>35943</v>
      </c>
      <c r="D85" s="11">
        <v>52246</v>
      </c>
      <c r="E85" s="16">
        <v>41663</v>
      </c>
      <c r="F85" s="16">
        <f t="shared" si="29"/>
        <v>79.743903839528386</v>
      </c>
      <c r="G85" s="5"/>
      <c r="H85" s="16">
        <v>35920</v>
      </c>
      <c r="I85" s="16">
        <f t="shared" si="30"/>
        <v>86.215586971653508</v>
      </c>
      <c r="J85" s="16">
        <v>37957</v>
      </c>
      <c r="K85" s="11">
        <f t="shared" si="27"/>
        <v>105.67093541202672</v>
      </c>
    </row>
    <row r="86" spans="1:11" ht="26.4" x14ac:dyDescent="0.3">
      <c r="A86" s="18" t="s">
        <v>62</v>
      </c>
      <c r="B86" s="6" t="s">
        <v>140</v>
      </c>
      <c r="C86" s="11"/>
      <c r="D86" s="11"/>
      <c r="E86" s="16"/>
      <c r="F86" s="16" t="e">
        <f t="shared" si="29"/>
        <v>#DIV/0!</v>
      </c>
      <c r="G86" s="5"/>
      <c r="H86" s="16">
        <v>500</v>
      </c>
      <c r="I86" s="16" t="e">
        <f t="shared" si="30"/>
        <v>#DIV/0!</v>
      </c>
      <c r="J86" s="16">
        <v>500</v>
      </c>
      <c r="K86" s="11">
        <f t="shared" si="27"/>
        <v>100</v>
      </c>
    </row>
    <row r="87" spans="1:11" x14ac:dyDescent="0.3">
      <c r="A87" s="27"/>
      <c r="B87" s="27"/>
      <c r="C87" s="27"/>
      <c r="D87" s="27"/>
      <c r="E87" s="27"/>
      <c r="F87" s="27"/>
      <c r="G87" s="27"/>
      <c r="H87" s="19"/>
      <c r="I87" s="19"/>
      <c r="J87" s="19"/>
      <c r="K87" s="19"/>
    </row>
    <row r="88" spans="1:11" x14ac:dyDescent="0.3">
      <c r="A88" s="17" t="s">
        <v>63</v>
      </c>
      <c r="B88" s="7" t="s">
        <v>141</v>
      </c>
      <c r="C88" s="10">
        <f>SUM(C89:C92)</f>
        <v>66357</v>
      </c>
      <c r="D88" s="10">
        <f>SUM(D89:D92)</f>
        <v>75770</v>
      </c>
      <c r="E88" s="10">
        <f>SUM(E89:E92)</f>
        <v>65560</v>
      </c>
      <c r="F88" s="16">
        <f>E88/D88*100</f>
        <v>86.525009898376666</v>
      </c>
      <c r="G88" s="4"/>
      <c r="H88" s="10">
        <f t="shared" ref="H88:J88" si="31">SUM(H89:H92)</f>
        <v>68600</v>
      </c>
      <c r="I88" s="16">
        <f>H88/E88*100</f>
        <v>104.63697376449055</v>
      </c>
      <c r="J88" s="10">
        <f t="shared" si="31"/>
        <v>73100</v>
      </c>
      <c r="K88" s="11">
        <f t="shared" si="27"/>
        <v>106.5597667638484</v>
      </c>
    </row>
    <row r="89" spans="1:11" x14ac:dyDescent="0.3">
      <c r="A89" s="18" t="s">
        <v>64</v>
      </c>
      <c r="B89" s="6" t="s">
        <v>142</v>
      </c>
      <c r="C89" s="11">
        <v>64153</v>
      </c>
      <c r="D89" s="11">
        <v>69610</v>
      </c>
      <c r="E89" s="16">
        <v>63900</v>
      </c>
      <c r="F89" s="16">
        <f t="shared" ref="F89:F92" si="32">E89/D89*100</f>
        <v>91.797155581094671</v>
      </c>
      <c r="G89" s="5"/>
      <c r="H89" s="16">
        <v>66000</v>
      </c>
      <c r="I89" s="16">
        <f t="shared" ref="I89:I92" si="33">H89/E89*100</f>
        <v>103.28638497652582</v>
      </c>
      <c r="J89" s="16">
        <v>70000</v>
      </c>
      <c r="K89" s="11">
        <f t="shared" si="27"/>
        <v>106.06060606060606</v>
      </c>
    </row>
    <row r="90" spans="1:11" x14ac:dyDescent="0.3">
      <c r="A90" s="18" t="s">
        <v>65</v>
      </c>
      <c r="B90" s="6" t="s">
        <v>143</v>
      </c>
      <c r="C90" s="11">
        <v>2204</v>
      </c>
      <c r="D90" s="11">
        <v>6160</v>
      </c>
      <c r="E90" s="16">
        <v>1660</v>
      </c>
      <c r="F90" s="16">
        <f t="shared" si="32"/>
        <v>26.948051948051948</v>
      </c>
      <c r="G90" s="5"/>
      <c r="H90" s="16">
        <v>2600</v>
      </c>
      <c r="I90" s="16">
        <f t="shared" si="33"/>
        <v>156.62650602409639</v>
      </c>
      <c r="J90" s="16">
        <v>3100</v>
      </c>
      <c r="K90" s="11">
        <f t="shared" si="27"/>
        <v>119.23076923076923</v>
      </c>
    </row>
    <row r="91" spans="1:11" hidden="1" x14ac:dyDescent="0.3">
      <c r="A91" s="18" t="s">
        <v>66</v>
      </c>
      <c r="B91" s="6" t="s">
        <v>144</v>
      </c>
      <c r="C91" s="11"/>
      <c r="D91" s="11"/>
      <c r="E91" s="16"/>
      <c r="F91" s="16" t="e">
        <f t="shared" si="32"/>
        <v>#DIV/0!</v>
      </c>
      <c r="G91" s="5"/>
      <c r="H91" s="16"/>
      <c r="I91" s="16" t="e">
        <f t="shared" si="33"/>
        <v>#DIV/0!</v>
      </c>
      <c r="J91" s="16"/>
      <c r="K91" s="11" t="e">
        <f t="shared" si="27"/>
        <v>#DIV/0!</v>
      </c>
    </row>
    <row r="92" spans="1:11" ht="26.4" hidden="1" x14ac:dyDescent="0.3">
      <c r="A92" s="18" t="s">
        <v>67</v>
      </c>
      <c r="B92" s="6" t="s">
        <v>145</v>
      </c>
      <c r="C92" s="11"/>
      <c r="D92" s="11"/>
      <c r="E92" s="16"/>
      <c r="F92" s="16" t="e">
        <f t="shared" si="32"/>
        <v>#DIV/0!</v>
      </c>
      <c r="G92" s="5"/>
      <c r="H92" s="16"/>
      <c r="I92" s="16" t="e">
        <f t="shared" si="33"/>
        <v>#DIV/0!</v>
      </c>
      <c r="J92" s="16"/>
      <c r="K92" s="11" t="e">
        <f t="shared" si="27"/>
        <v>#DIV/0!</v>
      </c>
    </row>
    <row r="93" spans="1:11" x14ac:dyDescent="0.3">
      <c r="A93" s="27"/>
      <c r="B93" s="27"/>
      <c r="C93" s="27"/>
      <c r="D93" s="27"/>
      <c r="E93" s="27"/>
      <c r="F93" s="27"/>
      <c r="G93" s="27"/>
      <c r="H93" s="19"/>
      <c r="I93" s="19"/>
      <c r="J93" s="19"/>
      <c r="K93" s="19"/>
    </row>
    <row r="94" spans="1:11" x14ac:dyDescent="0.3">
      <c r="A94" s="17" t="s">
        <v>68</v>
      </c>
      <c r="B94" s="7" t="s">
        <v>146</v>
      </c>
      <c r="C94" s="10">
        <f>SUM(C95:C97)</f>
        <v>0</v>
      </c>
      <c r="D94" s="10">
        <f>SUM(D95:D97)</f>
        <v>0</v>
      </c>
      <c r="E94" s="10">
        <f t="shared" ref="E94" si="34">SUM(E95:E97)</f>
        <v>0</v>
      </c>
      <c r="F94" s="16" t="e">
        <f>E94/D94*100</f>
        <v>#DIV/0!</v>
      </c>
      <c r="G94" s="4"/>
      <c r="H94" s="10">
        <f t="shared" ref="H94" si="35">SUM(H95:H97)</f>
        <v>0</v>
      </c>
      <c r="I94" s="16" t="e">
        <f>H94/E94*100</f>
        <v>#DIV/0!</v>
      </c>
      <c r="J94" s="10">
        <f t="shared" ref="J94" si="36">SUM(J95:J97)</f>
        <v>0</v>
      </c>
      <c r="K94" s="11" t="e">
        <f t="shared" si="27"/>
        <v>#DIV/0!</v>
      </c>
    </row>
    <row r="95" spans="1:11" x14ac:dyDescent="0.3">
      <c r="A95" s="18" t="s">
        <v>69</v>
      </c>
      <c r="B95" s="6" t="s">
        <v>147</v>
      </c>
      <c r="C95" s="11"/>
      <c r="D95" s="11"/>
      <c r="E95" s="16"/>
      <c r="F95" s="16" t="e">
        <f t="shared" ref="F95:F97" si="37">E95/D95*100</f>
        <v>#DIV/0!</v>
      </c>
      <c r="G95" s="5"/>
      <c r="H95" s="16"/>
      <c r="I95" s="16" t="e">
        <f t="shared" ref="I95:I97" si="38">H95/E95*100</f>
        <v>#DIV/0!</v>
      </c>
      <c r="J95" s="16"/>
      <c r="K95" s="11" t="e">
        <f t="shared" si="27"/>
        <v>#DIV/0!</v>
      </c>
    </row>
    <row r="96" spans="1:11" x14ac:dyDescent="0.3">
      <c r="A96" s="18" t="s">
        <v>70</v>
      </c>
      <c r="B96" s="6" t="s">
        <v>148</v>
      </c>
      <c r="C96" s="11"/>
      <c r="D96" s="11"/>
      <c r="E96" s="16"/>
      <c r="F96" s="16" t="e">
        <f t="shared" si="37"/>
        <v>#DIV/0!</v>
      </c>
      <c r="G96" s="5"/>
      <c r="H96" s="16"/>
      <c r="I96" s="16" t="e">
        <f t="shared" si="38"/>
        <v>#DIV/0!</v>
      </c>
      <c r="J96" s="16"/>
      <c r="K96" s="11" t="e">
        <f t="shared" si="27"/>
        <v>#DIV/0!</v>
      </c>
    </row>
    <row r="97" spans="1:11" ht="26.4" x14ac:dyDescent="0.3">
      <c r="A97" s="18" t="s">
        <v>71</v>
      </c>
      <c r="B97" s="6" t="s">
        <v>149</v>
      </c>
      <c r="C97" s="11"/>
      <c r="D97" s="11"/>
      <c r="E97" s="16"/>
      <c r="F97" s="16" t="e">
        <f t="shared" si="37"/>
        <v>#DIV/0!</v>
      </c>
      <c r="G97" s="5"/>
      <c r="H97" s="16"/>
      <c r="I97" s="16" t="e">
        <f t="shared" si="38"/>
        <v>#DIV/0!</v>
      </c>
      <c r="J97" s="16"/>
      <c r="K97" s="11" t="e">
        <f t="shared" si="27"/>
        <v>#DIV/0!</v>
      </c>
    </row>
    <row r="98" spans="1:11" x14ac:dyDescent="0.3">
      <c r="A98" s="27"/>
      <c r="B98" s="27"/>
      <c r="C98" s="27"/>
      <c r="D98" s="27"/>
      <c r="E98" s="27"/>
      <c r="F98" s="27"/>
      <c r="G98" s="27"/>
      <c r="H98" s="19"/>
      <c r="I98" s="19"/>
      <c r="J98" s="19"/>
      <c r="K98" s="19"/>
    </row>
    <row r="99" spans="1:11" ht="26.4" x14ac:dyDescent="0.3">
      <c r="A99" s="17" t="s">
        <v>72</v>
      </c>
      <c r="B99" s="7" t="s">
        <v>150</v>
      </c>
      <c r="C99" s="10">
        <f>C100</f>
        <v>4376</v>
      </c>
      <c r="D99" s="10">
        <f>D100</f>
        <v>573</v>
      </c>
      <c r="E99" s="10">
        <f t="shared" ref="E99" si="39">E100</f>
        <v>800</v>
      </c>
      <c r="F99" s="16">
        <f>E99/D99*100</f>
        <v>139.61605584642234</v>
      </c>
      <c r="G99" s="4"/>
      <c r="H99" s="10">
        <f t="shared" ref="H99:J99" si="40">H100</f>
        <v>900</v>
      </c>
      <c r="I99" s="16">
        <f>H99/E99*100</f>
        <v>112.5</v>
      </c>
      <c r="J99" s="10">
        <f t="shared" si="40"/>
        <v>1000</v>
      </c>
      <c r="K99" s="11">
        <f t="shared" si="27"/>
        <v>111.11111111111111</v>
      </c>
    </row>
    <row r="100" spans="1:11" ht="26.4" x14ac:dyDescent="0.3">
      <c r="A100" s="18" t="s">
        <v>73</v>
      </c>
      <c r="B100" s="6" t="s">
        <v>151</v>
      </c>
      <c r="C100" s="11">
        <v>4376</v>
      </c>
      <c r="D100" s="11">
        <v>573</v>
      </c>
      <c r="E100" s="16">
        <v>800</v>
      </c>
      <c r="F100" s="16">
        <f>E100/D100*100</f>
        <v>139.61605584642234</v>
      </c>
      <c r="G100" s="5"/>
      <c r="H100" s="16">
        <v>900</v>
      </c>
      <c r="I100" s="16">
        <f>H100/E100*100</f>
        <v>112.5</v>
      </c>
      <c r="J100" s="16">
        <v>1000</v>
      </c>
      <c r="K100" s="11">
        <f t="shared" si="27"/>
        <v>111.11111111111111</v>
      </c>
    </row>
    <row r="101" spans="1:11" hidden="1" x14ac:dyDescent="0.3">
      <c r="A101" s="27"/>
      <c r="B101" s="27"/>
      <c r="C101" s="27"/>
      <c r="D101" s="27"/>
      <c r="E101" s="27"/>
      <c r="F101" s="27"/>
      <c r="G101" s="27"/>
      <c r="H101" s="19"/>
      <c r="I101" s="19"/>
      <c r="J101" s="19"/>
      <c r="K101" s="19"/>
    </row>
    <row r="102" spans="1:11" ht="39.6" hidden="1" x14ac:dyDescent="0.3">
      <c r="A102" s="17" t="s">
        <v>159</v>
      </c>
      <c r="B102" s="7" t="s">
        <v>152</v>
      </c>
      <c r="C102" s="10">
        <f>SUM(C103:C105)</f>
        <v>0</v>
      </c>
      <c r="D102" s="10">
        <f>SUM(D103:D105)</f>
        <v>0</v>
      </c>
      <c r="E102" s="10">
        <f t="shared" ref="E102" si="41">SUM(E103:E105)</f>
        <v>0</v>
      </c>
      <c r="F102" s="16" t="e">
        <f>E102/#REF!*100</f>
        <v>#REF!</v>
      </c>
      <c r="G102" s="4"/>
      <c r="H102" s="10">
        <f t="shared" ref="H102:J102" si="42">SUM(H103:H105)</f>
        <v>0</v>
      </c>
      <c r="I102" s="16" t="s">
        <v>175</v>
      </c>
      <c r="J102" s="10">
        <f t="shared" si="42"/>
        <v>0</v>
      </c>
      <c r="K102" s="11" t="e">
        <f t="shared" si="27"/>
        <v>#DIV/0!</v>
      </c>
    </row>
    <row r="103" spans="1:11" ht="39.6" hidden="1" x14ac:dyDescent="0.3">
      <c r="A103" s="18" t="s">
        <v>74</v>
      </c>
      <c r="B103" s="6" t="s">
        <v>153</v>
      </c>
      <c r="C103" s="11"/>
      <c r="D103" s="11"/>
      <c r="E103" s="16"/>
      <c r="F103" s="16" t="e">
        <f>E103/#REF!*100</f>
        <v>#REF!</v>
      </c>
      <c r="G103" s="5"/>
      <c r="H103" s="16"/>
      <c r="I103" s="16" t="s">
        <v>176</v>
      </c>
      <c r="J103" s="16"/>
      <c r="K103" s="11" t="e">
        <f t="shared" si="27"/>
        <v>#DIV/0!</v>
      </c>
    </row>
    <row r="104" spans="1:11" hidden="1" x14ac:dyDescent="0.3">
      <c r="A104" s="22" t="s">
        <v>75</v>
      </c>
      <c r="B104" s="6" t="s">
        <v>154</v>
      </c>
      <c r="C104" s="11"/>
      <c r="D104" s="11"/>
      <c r="E104" s="16"/>
      <c r="F104" s="16" t="s">
        <v>178</v>
      </c>
      <c r="G104" s="5"/>
      <c r="H104" s="16"/>
      <c r="I104" s="16" t="s">
        <v>177</v>
      </c>
      <c r="J104" s="16"/>
      <c r="K104" s="11" t="e">
        <f t="shared" si="27"/>
        <v>#DIV/0!</v>
      </c>
    </row>
    <row r="105" spans="1:11" ht="26.4" hidden="1" x14ac:dyDescent="0.3">
      <c r="A105" s="18" t="s">
        <v>76</v>
      </c>
      <c r="B105" s="6" t="s">
        <v>155</v>
      </c>
      <c r="C105" s="11"/>
      <c r="D105" s="11"/>
      <c r="E105" s="16"/>
      <c r="F105" s="16" t="e">
        <f>E105/#REF!*100</f>
        <v>#REF!</v>
      </c>
      <c r="G105" s="5"/>
      <c r="H105" s="16"/>
      <c r="I105" s="16" t="e">
        <f>H105/#REF!*100</f>
        <v>#REF!</v>
      </c>
      <c r="J105" s="16"/>
      <c r="K105" s="11" t="e">
        <f t="shared" si="27"/>
        <v>#DIV/0!</v>
      </c>
    </row>
    <row r="106" spans="1:11" hidden="1" x14ac:dyDescent="0.3">
      <c r="A106" s="27"/>
      <c r="B106" s="27"/>
      <c r="C106" s="27"/>
      <c r="D106" s="27"/>
      <c r="E106" s="27"/>
      <c r="F106" s="27"/>
      <c r="G106" s="27"/>
      <c r="H106" s="19"/>
      <c r="I106" s="19"/>
      <c r="J106" s="19"/>
      <c r="K106" s="19"/>
    </row>
    <row r="107" spans="1:11" ht="31.5" customHeight="1" x14ac:dyDescent="0.3">
      <c r="A107" s="23" t="s">
        <v>77</v>
      </c>
      <c r="B107" s="24"/>
      <c r="C107" s="10">
        <f>C99+C88+C81+C72+C66+C55+C49+C42+C29+C24+C20+C7</f>
        <v>3065442</v>
      </c>
      <c r="D107" s="10">
        <f>D7+D20+D24+D29+D42+D49+D55+D66+D72+D81+D88+D94+D99+D102</f>
        <v>3207713</v>
      </c>
      <c r="E107" s="10">
        <f>E7+E20+E24+E29+E42+E49+E55+E66+E72+E81+E88+E94+E99+E102</f>
        <v>4164553</v>
      </c>
      <c r="F107" s="16">
        <f>E107/D107*100</f>
        <v>129.82935194015175</v>
      </c>
      <c r="G107" s="4"/>
      <c r="H107" s="10">
        <f>H7+H20+H24+H29+H42+H49+H55+H66+H72+H81+H88+H94+H99+H102</f>
        <v>3848018</v>
      </c>
      <c r="I107" s="16">
        <f>H107/E107*100</f>
        <v>92.399304319094995</v>
      </c>
      <c r="J107" s="10">
        <f>J7+J20+J24+J29+J42+J49+J55+J66+J72+J81+J88+J94+J99+J102</f>
        <v>3053364</v>
      </c>
      <c r="K107" s="11">
        <f t="shared" si="27"/>
        <v>79.34900512419641</v>
      </c>
    </row>
  </sheetData>
  <mergeCells count="23">
    <mergeCell ref="H3:I4"/>
    <mergeCell ref="J3:K4"/>
    <mergeCell ref="A6:K6"/>
    <mergeCell ref="A3:A5"/>
    <mergeCell ref="B3:B5"/>
    <mergeCell ref="C3:C5"/>
    <mergeCell ref="D3:D5"/>
    <mergeCell ref="A1:K1"/>
    <mergeCell ref="A98:G98"/>
    <mergeCell ref="A101:G101"/>
    <mergeCell ref="A106:G106"/>
    <mergeCell ref="E3:G4"/>
    <mergeCell ref="A54:G54"/>
    <mergeCell ref="A65:G65"/>
    <mergeCell ref="A71:G71"/>
    <mergeCell ref="A80:G80"/>
    <mergeCell ref="A87:G87"/>
    <mergeCell ref="A93:G93"/>
    <mergeCell ref="A19:G19"/>
    <mergeCell ref="A23:G23"/>
    <mergeCell ref="A28:G28"/>
    <mergeCell ref="A41:G41"/>
    <mergeCell ref="A48:G4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2022-11-07T12:28:20Z</dcterms:modified>
</cp:coreProperties>
</file>