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090" windowHeight="9450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J7" i="2" l="1"/>
  <c r="J55" i="2"/>
  <c r="J66" i="2"/>
  <c r="J81" i="2"/>
  <c r="J88" i="2"/>
  <c r="J99" i="2"/>
  <c r="C72" i="2" l="1"/>
  <c r="D72" i="2"/>
  <c r="E72" i="2"/>
  <c r="H72" i="2"/>
  <c r="J72" i="2"/>
  <c r="F73" i="2"/>
  <c r="I73" i="2"/>
  <c r="K73" i="2"/>
  <c r="F74" i="2"/>
  <c r="I74" i="2"/>
  <c r="K74" i="2"/>
  <c r="F75" i="2"/>
  <c r="I75" i="2"/>
  <c r="K75" i="2"/>
  <c r="F76" i="2"/>
  <c r="I76" i="2"/>
  <c r="K76" i="2"/>
  <c r="F77" i="2"/>
  <c r="I77" i="2"/>
  <c r="K77" i="2"/>
  <c r="F78" i="2"/>
  <c r="I78" i="2"/>
  <c r="K78" i="2"/>
  <c r="F79" i="2"/>
  <c r="I79" i="2"/>
  <c r="K79" i="2"/>
  <c r="F72" i="2" l="1"/>
  <c r="K72" i="2"/>
  <c r="I72" i="2"/>
  <c r="F84" i="2"/>
  <c r="F64" i="2"/>
  <c r="I38" i="2"/>
  <c r="I36" i="2"/>
  <c r="F27" i="2" l="1"/>
  <c r="K8" i="2"/>
  <c r="K9" i="2"/>
  <c r="K10" i="2"/>
  <c r="K12" i="2"/>
  <c r="I12" i="2"/>
  <c r="I8" i="2"/>
  <c r="I9" i="2"/>
  <c r="I10" i="2"/>
  <c r="F8" i="2"/>
  <c r="F9" i="2"/>
  <c r="F10" i="2"/>
  <c r="F12" i="2"/>
  <c r="F18" i="2" l="1"/>
  <c r="K18" i="2"/>
  <c r="I18" i="2"/>
  <c r="I95" i="2" l="1"/>
  <c r="I96" i="2"/>
  <c r="I97" i="2"/>
  <c r="F95" i="2"/>
  <c r="F96" i="2"/>
  <c r="F97" i="2"/>
  <c r="F100" i="2"/>
  <c r="C29" i="2"/>
  <c r="C88" i="2" l="1"/>
  <c r="D49" i="2"/>
  <c r="C49" i="2"/>
  <c r="E49" i="2"/>
  <c r="E88" i="2"/>
  <c r="D88" i="2"/>
  <c r="E81" i="2"/>
  <c r="D81" i="2"/>
  <c r="D66" i="2"/>
  <c r="E66" i="2"/>
  <c r="E7" i="2"/>
  <c r="D7" i="2"/>
  <c r="E24" i="2"/>
  <c r="D24" i="2"/>
  <c r="E29" i="2"/>
  <c r="D29" i="2"/>
  <c r="E42" i="2"/>
  <c r="D42" i="2"/>
  <c r="E55" i="2"/>
  <c r="D55" i="2"/>
  <c r="I100" i="2"/>
  <c r="I89" i="2"/>
  <c r="I90" i="2"/>
  <c r="I91" i="2"/>
  <c r="I92" i="2"/>
  <c r="F89" i="2"/>
  <c r="F90" i="2"/>
  <c r="F91" i="2"/>
  <c r="F92" i="2"/>
  <c r="F86" i="2"/>
  <c r="I82" i="2"/>
  <c r="I83" i="2"/>
  <c r="I84" i="2"/>
  <c r="I85" i="2"/>
  <c r="I86" i="2"/>
  <c r="F82" i="2"/>
  <c r="F83" i="2"/>
  <c r="F85" i="2"/>
  <c r="I67" i="2"/>
  <c r="I68" i="2"/>
  <c r="I69" i="2"/>
  <c r="I70" i="2"/>
  <c r="F67" i="2"/>
  <c r="F68" i="2"/>
  <c r="F69" i="2"/>
  <c r="F70" i="2"/>
  <c r="I64" i="2"/>
  <c r="I56" i="2"/>
  <c r="I57" i="2"/>
  <c r="I58" i="2"/>
  <c r="I59" i="2"/>
  <c r="I60" i="2"/>
  <c r="I61" i="2"/>
  <c r="I62" i="2"/>
  <c r="I63" i="2"/>
  <c r="F56" i="2"/>
  <c r="F57" i="2"/>
  <c r="F58" i="2"/>
  <c r="F59" i="2"/>
  <c r="F60" i="2"/>
  <c r="F61" i="2"/>
  <c r="F62" i="2"/>
  <c r="F63" i="2"/>
  <c r="F50" i="2"/>
  <c r="F51" i="2"/>
  <c r="F52" i="2"/>
  <c r="F53" i="2"/>
  <c r="I50" i="2"/>
  <c r="I51" i="2"/>
  <c r="I52" i="2"/>
  <c r="I53" i="2"/>
  <c r="K46" i="2"/>
  <c r="I43" i="2"/>
  <c r="I44" i="2"/>
  <c r="I45" i="2"/>
  <c r="I46" i="2"/>
  <c r="I47" i="2"/>
  <c r="F43" i="2"/>
  <c r="F44" i="2"/>
  <c r="F45" i="2"/>
  <c r="F46" i="2"/>
  <c r="F47" i="2"/>
  <c r="F32" i="2"/>
  <c r="F34" i="2"/>
  <c r="I30" i="2"/>
  <c r="I31" i="2"/>
  <c r="I32" i="2"/>
  <c r="I33" i="2"/>
  <c r="I34" i="2"/>
  <c r="I35" i="2"/>
  <c r="I37" i="2"/>
  <c r="I39" i="2"/>
  <c r="I40" i="2"/>
  <c r="F30" i="2"/>
  <c r="F31" i="2"/>
  <c r="F33" i="2"/>
  <c r="F35" i="2"/>
  <c r="F36" i="2"/>
  <c r="F37" i="2"/>
  <c r="F38" i="2"/>
  <c r="F39" i="2"/>
  <c r="F40" i="2"/>
  <c r="I25" i="2"/>
  <c r="I26" i="2"/>
  <c r="I27" i="2"/>
  <c r="F25" i="2"/>
  <c r="F26" i="2"/>
  <c r="I21" i="2"/>
  <c r="I22" i="2"/>
  <c r="F21" i="2"/>
  <c r="F22" i="2"/>
  <c r="I11" i="2"/>
  <c r="I13" i="2"/>
  <c r="I14" i="2"/>
  <c r="I15" i="2"/>
  <c r="I16" i="2"/>
  <c r="I17" i="2"/>
  <c r="F11" i="2"/>
  <c r="F13" i="2"/>
  <c r="F14" i="2"/>
  <c r="F15" i="2"/>
  <c r="F16" i="2"/>
  <c r="F17" i="2"/>
  <c r="F88" i="2" l="1"/>
  <c r="D20" i="2"/>
  <c r="D102" i="2"/>
  <c r="D99" i="2"/>
  <c r="D94" i="2"/>
  <c r="D107" i="2" l="1"/>
  <c r="F7" i="2"/>
  <c r="K103" i="2"/>
  <c r="K104" i="2"/>
  <c r="K105" i="2"/>
  <c r="K100" i="2"/>
  <c r="K95" i="2"/>
  <c r="K96" i="2"/>
  <c r="K97" i="2"/>
  <c r="K89" i="2"/>
  <c r="K90" i="2"/>
  <c r="K91" i="2"/>
  <c r="K92" i="2"/>
  <c r="K82" i="2"/>
  <c r="K83" i="2"/>
  <c r="K84" i="2"/>
  <c r="K85" i="2"/>
  <c r="K86" i="2"/>
  <c r="K67" i="2"/>
  <c r="K68" i="2"/>
  <c r="K70" i="2"/>
  <c r="K56" i="2"/>
  <c r="K57" i="2"/>
  <c r="K58" i="2"/>
  <c r="K59" i="2"/>
  <c r="K60" i="2"/>
  <c r="K61" i="2"/>
  <c r="K62" i="2"/>
  <c r="K64" i="2"/>
  <c r="K50" i="2"/>
  <c r="K51" i="2"/>
  <c r="K53" i="2"/>
  <c r="K43" i="2"/>
  <c r="K44" i="2"/>
  <c r="K45" i="2"/>
  <c r="K47" i="2"/>
  <c r="K30" i="2"/>
  <c r="K31" i="2"/>
  <c r="K32" i="2"/>
  <c r="K33" i="2"/>
  <c r="K34" i="2"/>
  <c r="K35" i="2"/>
  <c r="K36" i="2"/>
  <c r="K37" i="2"/>
  <c r="K38" i="2"/>
  <c r="K39" i="2"/>
  <c r="K40" i="2"/>
  <c r="K25" i="2"/>
  <c r="K26" i="2"/>
  <c r="K27" i="2"/>
  <c r="K21" i="2"/>
  <c r="K22" i="2"/>
  <c r="K11" i="2"/>
  <c r="K13" i="2"/>
  <c r="K14" i="2"/>
  <c r="K15" i="2"/>
  <c r="K16" i="2"/>
  <c r="K17" i="2"/>
  <c r="I105" i="2"/>
  <c r="F103" i="2"/>
  <c r="F105" i="2"/>
  <c r="H94" i="2"/>
  <c r="E20" i="2"/>
  <c r="H7" i="2"/>
  <c r="I7" i="2" s="1"/>
  <c r="J20" i="2"/>
  <c r="J24" i="2"/>
  <c r="J107" i="2" s="1"/>
  <c r="J29" i="2"/>
  <c r="H29" i="2"/>
  <c r="H24" i="2"/>
  <c r="H20" i="2"/>
  <c r="J42" i="2"/>
  <c r="H42" i="2"/>
  <c r="J49" i="2"/>
  <c r="H55" i="2"/>
  <c r="H49" i="2"/>
  <c r="H66" i="2"/>
  <c r="H81" i="2"/>
  <c r="J102" i="2"/>
  <c r="H102" i="2"/>
  <c r="H99" i="2"/>
  <c r="J94" i="2"/>
  <c r="H88" i="2"/>
  <c r="I88" i="2" s="1"/>
  <c r="E94" i="2"/>
  <c r="F94" i="2" s="1"/>
  <c r="E102" i="2"/>
  <c r="E99" i="2"/>
  <c r="F99" i="2" s="1"/>
  <c r="I94" i="2" l="1"/>
  <c r="F20" i="2"/>
  <c r="I20" i="2"/>
  <c r="I99" i="2"/>
  <c r="I81" i="2"/>
  <c r="F81" i="2"/>
  <c r="I66" i="2"/>
  <c r="F66" i="2"/>
  <c r="I55" i="2"/>
  <c r="F55" i="2"/>
  <c r="I49" i="2"/>
  <c r="F49" i="2"/>
  <c r="I42" i="2"/>
  <c r="F42" i="2"/>
  <c r="I29" i="2"/>
  <c r="F29" i="2"/>
  <c r="I24" i="2"/>
  <c r="F24" i="2"/>
  <c r="K102" i="2"/>
  <c r="K81" i="2"/>
  <c r="K66" i="2"/>
  <c r="K49" i="2"/>
  <c r="K99" i="2"/>
  <c r="K55" i="2"/>
  <c r="K42" i="2"/>
  <c r="K88" i="2"/>
  <c r="K94" i="2"/>
  <c r="K29" i="2"/>
  <c r="K7" i="2"/>
  <c r="K24" i="2"/>
  <c r="H107" i="2"/>
  <c r="K20" i="2"/>
  <c r="E107" i="2"/>
  <c r="F107" i="2" s="1"/>
  <c r="I107" i="2" l="1"/>
  <c r="K107" i="2"/>
  <c r="F102" i="2" l="1"/>
  <c r="C102" i="2"/>
  <c r="C99" i="2"/>
  <c r="C94" i="2"/>
  <c r="C81" i="2"/>
  <c r="C66" i="2"/>
  <c r="C55" i="2"/>
  <c r="C42" i="2"/>
  <c r="C24" i="2"/>
  <c r="C20" i="2"/>
  <c r="C7" i="2"/>
  <c r="C107" i="2" l="1"/>
</calcChain>
</file>

<file path=xl/sharedStrings.xml><?xml version="1.0" encoding="utf-8"?>
<sst xmlns="http://schemas.openxmlformats.org/spreadsheetml/2006/main" count="195" uniqueCount="191">
  <si>
    <t>Наименование разделов, подразделов</t>
  </si>
  <si>
    <t xml:space="preserve">Код
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</si>
  <si>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</si>
  <si>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</si>
  <si>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</si>
  <si>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</si>
  <si>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</si>
  <si>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</si>
  <si>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</si>
  <si>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</si>
  <si>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</si>
  <si>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</si>
  <si>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</si>
  <si>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</si>
  <si>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</si>
  <si>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</si>
  <si>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</si>
  <si>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</si>
  <si>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</si>
  <si>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</si>
  <si>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</si>
  <si>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</si>
  <si>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</si>
  <si>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</si>
  <si>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</si>
  <si>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</si>
  <si>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</si>
  <si>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</si>
  <si>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</si>
  <si>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</si>
  <si>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</si>
  <si>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</si>
  <si>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</si>
  <si>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</si>
  <si>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</si>
  <si>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</si>
  <si>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</si>
  <si>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Охрана объектов растительного и животного мира и среды их обитания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</si>
  <si>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</si>
  <si>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</si>
  <si>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</si>
  <si>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</si>
  <si>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</si>
  <si>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</si>
  <si>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</si>
  <si>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</si>
  <si>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</si>
  <si>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Другие вопросы в области образования</t>
  </si>
  <si>
    <t>Культура</t>
  </si>
  <si>
    <t>Здравоохранение</t>
  </si>
  <si>
    <t>Стационарная медицинская помощь</t>
  </si>
  <si>
    <t>Амбулаторная помощь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</si>
  <si>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</si>
  <si>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</si>
  <si>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</si>
  <si>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</si>
  <si>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</si>
  <si>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</si>
  <si>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</si>
  <si>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</si>
  <si>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</si>
  <si>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</si>
  <si>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</si>
  <si>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</si>
  <si>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</si>
  <si>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</si>
  <si>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</si>
  <si>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</si>
  <si>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</si>
  <si>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</si>
  <si>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</si>
  <si>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</si>
  <si>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</si>
  <si>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</si>
  <si>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</si>
  <si>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Иные дотации</t>
  </si>
  <si>
    <t>Прочие межбюджетные трансферты общего характера</t>
  </si>
  <si>
    <t>ИТОГО РАСХОДОВ</t>
  </si>
  <si>
    <t>0100</t>
  </si>
  <si>
    <t>0102</t>
  </si>
  <si>
    <t>0103</t>
  </si>
  <si>
    <t>0104</t>
  </si>
  <si>
    <t>0105</t>
  </si>
  <si>
    <t>0106</t>
  </si>
  <si>
    <t>0107</t>
  </si>
  <si>
    <t>0110</t>
  </si>
  <si>
    <t>0111</t>
  </si>
  <si>
    <t>0112</t>
  </si>
  <si>
    <t>0113</t>
  </si>
  <si>
    <t>0200</t>
  </si>
  <si>
    <t>0203</t>
  </si>
  <si>
    <t>0204</t>
  </si>
  <si>
    <t>0300</t>
  </si>
  <si>
    <t>0309</t>
  </si>
  <si>
    <t>0310</t>
  </si>
  <si>
    <t>0314</t>
  </si>
  <si>
    <t>0400</t>
  </si>
  <si>
    <t>0401</t>
  </si>
  <si>
    <t>0402</t>
  </si>
  <si>
    <t>0404</t>
  </si>
  <si>
    <t>0405</t>
  </si>
  <si>
    <t>0406</t>
  </si>
  <si>
    <t>0407</t>
  </si>
  <si>
    <t>0408</t>
  </si>
  <si>
    <t>0409</t>
  </si>
  <si>
    <t>0410</t>
  </si>
  <si>
    <t>0412</t>
  </si>
  <si>
    <t>0500</t>
  </si>
  <si>
    <t>0501</t>
  </si>
  <si>
    <t>0502</t>
  </si>
  <si>
    <t>0503</t>
  </si>
  <si>
    <t>0504</t>
  </si>
  <si>
    <t>0505</t>
  </si>
  <si>
    <t>0600</t>
  </si>
  <si>
    <t>0603</t>
  </si>
  <si>
    <t>0605</t>
  </si>
  <si>
    <t>0700</t>
  </si>
  <si>
    <t>0701</t>
  </si>
  <si>
    <t>0702</t>
  </si>
  <si>
    <t>0703</t>
  </si>
  <si>
    <t>0704</t>
  </si>
  <si>
    <t>0705</t>
  </si>
  <si>
    <t>0706</t>
  </si>
  <si>
    <t>0707</t>
  </si>
  <si>
    <t>0709</t>
  </si>
  <si>
    <t>0800</t>
  </si>
  <si>
    <t>0801</t>
  </si>
  <si>
    <t>0900</t>
  </si>
  <si>
    <t>0901</t>
  </si>
  <si>
    <t>0902</t>
  </si>
  <si>
    <t>0904</t>
  </si>
  <si>
    <t>0905</t>
  </si>
  <si>
    <t>0906</t>
  </si>
  <si>
    <t>0908</t>
  </si>
  <si>
    <t>0909</t>
  </si>
  <si>
    <t>1000</t>
  </si>
  <si>
    <t>1001</t>
  </si>
  <si>
    <t>1002</t>
  </si>
  <si>
    <t>1003</t>
  </si>
  <si>
    <t>1004</t>
  </si>
  <si>
    <t>1006</t>
  </si>
  <si>
    <t>1100</t>
  </si>
  <si>
    <t>1101</t>
  </si>
  <si>
    <t>1102</t>
  </si>
  <si>
    <t>1103</t>
  </si>
  <si>
    <t>1105</t>
  </si>
  <si>
    <t>1200</t>
  </si>
  <si>
    <t>1201</t>
  </si>
  <si>
    <t>1202</t>
  </si>
  <si>
    <t>1204</t>
  </si>
  <si>
    <t>1300</t>
  </si>
  <si>
    <t>1301</t>
  </si>
  <si>
    <t>1400</t>
  </si>
  <si>
    <t>1401</t>
  </si>
  <si>
    <t>1402</t>
  </si>
  <si>
    <t>1403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</si>
  <si>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</si>
  <si>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культуры, кинематографии</t>
  </si>
  <si>
    <t>Культура, кинематография</t>
  </si>
  <si>
    <t>Межбюджетные трансферты общего характера бюджетам бюджетной системы Российской Федерации</t>
  </si>
  <si>
    <t>Международные отношения и международное сотрудничество</t>
  </si>
  <si>
    <t>0108</t>
  </si>
  <si>
    <t>0411</t>
  </si>
  <si>
    <t>Прикладные научные исследования в области национальной экономики</t>
  </si>
  <si>
    <t>Кинематография</t>
  </si>
  <si>
    <t>0802</t>
  </si>
  <si>
    <t>Прикладные научные исследования в области культуры, кинематографии</t>
  </si>
  <si>
    <t>0803</t>
  </si>
  <si>
    <t>Прикладные научные исследования в области образования</t>
  </si>
  <si>
    <t>0708</t>
  </si>
  <si>
    <t>План на 2022 год планового периода</t>
  </si>
  <si>
    <t>0602</t>
  </si>
  <si>
    <t>Сбор, удаление отходов и очистка сточных вод</t>
  </si>
  <si>
    <t>0604</t>
  </si>
  <si>
    <t>Прикладные научные исследования в области охраны окружающей среды</t>
  </si>
  <si>
    <t>-</t>
  </si>
  <si>
    <t>в 2,3 раза</t>
  </si>
  <si>
    <t>в 3,1 раза</t>
  </si>
  <si>
    <t>в 6,5 раза</t>
  </si>
  <si>
    <t>в 7 раз</t>
  </si>
  <si>
    <t>План на 2023 год планового периода</t>
  </si>
  <si>
    <t>проект</t>
  </si>
  <si>
    <t>Δ к ожидаемому исполнению, %</t>
  </si>
  <si>
    <t>(тыс.руб.)</t>
  </si>
  <si>
    <t>0804</t>
  </si>
  <si>
    <t>План на 2024 год планового периода</t>
  </si>
  <si>
    <t>Δ к  проекту на 2023 год, %</t>
  </si>
  <si>
    <t>Δ к проекту 2022, %</t>
  </si>
  <si>
    <t>Ожидаемое исполнение 2021 года</t>
  </si>
  <si>
    <t>2020 год (отчет)</t>
  </si>
  <si>
    <t>Cведения о расходах бюджета городского округа Зарайск Московской области  по разделам и подразделам классификации расходов на 2022 год и плановый период 2023 и 2024 годов в сравнении с ожидаемым исполнением за 2021 год и отчетом за 2020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</si>
</sst>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  <charset val="204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6">
    <xf numFmtId="0" fontId="0" fillId="0" borderId="0" xfId="0"/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3" fontId="9" fillId="0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top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11" fillId="0" borderId="1" xfId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justify" vertical="center" wrapText="1"/>
    </xf>
    <xf numFmtId="164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7"/>
  <sheetViews>
    <sheetView tabSelected="1" topLeftCell="A16" workbookViewId="0">
      <selection activeCell="J28" sqref="J28"/>
    </sheetView>
  </sheetViews>
  <sheetFormatPr defaultRowHeight="15" x14ac:dyDescent="0.25"/>
  <cols>
    <col min="1" max="1" width="35.5703125" style="1" customWidth="1"/>
    <col min="2" max="2" width="7.28515625" style="3" customWidth="1"/>
    <col min="3" max="3" width="14.7109375" style="12" customWidth="1"/>
    <col min="4" max="4" width="13.85546875" style="12" customWidth="1"/>
    <col min="5" max="5" width="12.85546875" style="2" customWidth="1"/>
    <col min="6" max="6" width="11.7109375" style="2" customWidth="1"/>
    <col min="7" max="7" width="0.7109375" style="2" hidden="1" customWidth="1"/>
    <col min="8" max="8" width="13.5703125" style="2" customWidth="1"/>
    <col min="9" max="9" width="11.85546875" style="2" customWidth="1"/>
    <col min="10" max="10" width="14" style="2" customWidth="1"/>
    <col min="11" max="11" width="11.7109375" style="2" customWidth="1"/>
    <col min="12" max="16384" width="9.140625" style="1"/>
  </cols>
  <sheetData>
    <row r="1" spans="1:11" ht="46.15" customHeight="1" x14ac:dyDescent="0.25">
      <c r="A1" s="26" t="s">
        <v>190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x14ac:dyDescent="0.25">
      <c r="K2" s="15" t="s">
        <v>183</v>
      </c>
    </row>
    <row r="3" spans="1:11" ht="14.45" customHeight="1" x14ac:dyDescent="0.25">
      <c r="A3" s="34" t="s">
        <v>0</v>
      </c>
      <c r="B3" s="34" t="s">
        <v>1</v>
      </c>
      <c r="C3" s="35" t="s">
        <v>189</v>
      </c>
      <c r="D3" s="35" t="s">
        <v>188</v>
      </c>
      <c r="E3" s="28" t="s">
        <v>170</v>
      </c>
      <c r="F3" s="28"/>
      <c r="G3" s="28"/>
      <c r="H3" s="28" t="s">
        <v>180</v>
      </c>
      <c r="I3" s="28"/>
      <c r="J3" s="28" t="s">
        <v>185</v>
      </c>
      <c r="K3" s="28"/>
    </row>
    <row r="4" spans="1:11" ht="12.75" customHeight="1" x14ac:dyDescent="0.25">
      <c r="A4" s="34"/>
      <c r="B4" s="34"/>
      <c r="C4" s="35"/>
      <c r="D4" s="35"/>
      <c r="E4" s="28"/>
      <c r="F4" s="28"/>
      <c r="G4" s="28"/>
      <c r="H4" s="28"/>
      <c r="I4" s="28"/>
      <c r="J4" s="28"/>
      <c r="K4" s="28"/>
    </row>
    <row r="5" spans="1:11" ht="51" customHeight="1" x14ac:dyDescent="0.25">
      <c r="A5" s="34"/>
      <c r="B5" s="34"/>
      <c r="C5" s="35"/>
      <c r="D5" s="35"/>
      <c r="E5" s="13" t="s">
        <v>181</v>
      </c>
      <c r="F5" s="13" t="s">
        <v>182</v>
      </c>
      <c r="G5" s="14"/>
      <c r="H5" s="13" t="s">
        <v>181</v>
      </c>
      <c r="I5" s="13" t="s">
        <v>187</v>
      </c>
      <c r="J5" s="13" t="s">
        <v>181</v>
      </c>
      <c r="K5" s="13" t="s">
        <v>186</v>
      </c>
    </row>
    <row r="6" spans="1:11" ht="12" customHeight="1" x14ac:dyDescent="0.2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</row>
    <row r="7" spans="1:11" x14ac:dyDescent="0.25">
      <c r="A7" s="17" t="s">
        <v>2</v>
      </c>
      <c r="B7" s="7" t="s">
        <v>78</v>
      </c>
      <c r="C7" s="10">
        <f>SUM(C8:C18)</f>
        <v>302341</v>
      </c>
      <c r="D7" s="10">
        <f>SUM(D8:D18)</f>
        <v>339748</v>
      </c>
      <c r="E7" s="10">
        <f>SUM(E8:E18)</f>
        <v>334910</v>
      </c>
      <c r="F7" s="16">
        <f>E7/D7*100</f>
        <v>98.57600339074844</v>
      </c>
      <c r="G7" s="4"/>
      <c r="H7" s="10">
        <f t="shared" ref="H7:J7" si="0">SUM(H8:H18)</f>
        <v>313265</v>
      </c>
      <c r="I7" s="4">
        <f t="shared" ref="I7:I12" si="1">H7/E7*100</f>
        <v>93.537069660505807</v>
      </c>
      <c r="J7" s="10">
        <f t="shared" si="0"/>
        <v>304691</v>
      </c>
      <c r="K7" s="11">
        <f>J7/H7*100</f>
        <v>97.263020126729756</v>
      </c>
    </row>
    <row r="8" spans="1:11" ht="51" x14ac:dyDescent="0.25">
      <c r="A8" s="18" t="s">
        <v>3</v>
      </c>
      <c r="B8" s="6" t="s">
        <v>79</v>
      </c>
      <c r="C8" s="11">
        <v>2933</v>
      </c>
      <c r="D8" s="11">
        <v>1846</v>
      </c>
      <c r="E8" s="16">
        <v>2486</v>
      </c>
      <c r="F8" s="16">
        <f t="shared" ref="F8:F18" si="2">E8/D8*100</f>
        <v>134.66955579631636</v>
      </c>
      <c r="G8" s="8"/>
      <c r="H8" s="16">
        <v>2486</v>
      </c>
      <c r="I8" s="16">
        <f t="shared" si="1"/>
        <v>100</v>
      </c>
      <c r="J8" s="16">
        <v>2486</v>
      </c>
      <c r="K8" s="11">
        <f t="shared" ref="K8:K73" si="3">J8/H8*100</f>
        <v>100</v>
      </c>
    </row>
    <row r="9" spans="1:11" ht="63.75" x14ac:dyDescent="0.25">
      <c r="A9" s="18" t="s">
        <v>4</v>
      </c>
      <c r="B9" s="6" t="s">
        <v>80</v>
      </c>
      <c r="C9" s="11">
        <v>5115</v>
      </c>
      <c r="D9" s="11">
        <v>5774</v>
      </c>
      <c r="E9" s="16">
        <v>5325</v>
      </c>
      <c r="F9" s="16">
        <f t="shared" si="2"/>
        <v>92.223761690335991</v>
      </c>
      <c r="G9" s="8"/>
      <c r="H9" s="16">
        <v>5325</v>
      </c>
      <c r="I9" s="16">
        <f t="shared" si="1"/>
        <v>100</v>
      </c>
      <c r="J9" s="16">
        <v>5325</v>
      </c>
      <c r="K9" s="11">
        <f t="shared" si="3"/>
        <v>100</v>
      </c>
    </row>
    <row r="10" spans="1:11" ht="76.5" x14ac:dyDescent="0.25">
      <c r="A10" s="18" t="s">
        <v>5</v>
      </c>
      <c r="B10" s="6" t="s">
        <v>81</v>
      </c>
      <c r="C10" s="11">
        <v>94391</v>
      </c>
      <c r="D10" s="11">
        <v>102432</v>
      </c>
      <c r="E10" s="16">
        <v>102835</v>
      </c>
      <c r="F10" s="16">
        <f t="shared" si="2"/>
        <v>100.39343174008121</v>
      </c>
      <c r="G10" s="8"/>
      <c r="H10" s="16">
        <v>95411</v>
      </c>
      <c r="I10" s="16">
        <f t="shared" si="1"/>
        <v>92.78066806048524</v>
      </c>
      <c r="J10" s="16">
        <v>89371</v>
      </c>
      <c r="K10" s="11">
        <f t="shared" si="3"/>
        <v>93.669493035394254</v>
      </c>
    </row>
    <row r="11" spans="1:11" hidden="1" x14ac:dyDescent="0.25">
      <c r="A11" s="18" t="s">
        <v>6</v>
      </c>
      <c r="B11" s="6" t="s">
        <v>82</v>
      </c>
      <c r="C11" s="11">
        <v>0</v>
      </c>
      <c r="D11" s="11">
        <v>0</v>
      </c>
      <c r="E11" s="16">
        <v>0</v>
      </c>
      <c r="F11" s="16" t="e">
        <f t="shared" si="2"/>
        <v>#DIV/0!</v>
      </c>
      <c r="G11" s="8"/>
      <c r="H11" s="16">
        <v>0</v>
      </c>
      <c r="I11" s="16" t="e">
        <f t="shared" si="1"/>
        <v>#DIV/0!</v>
      </c>
      <c r="J11" s="16">
        <v>0</v>
      </c>
      <c r="K11" s="11" t="e">
        <f t="shared" si="3"/>
        <v>#DIV/0!</v>
      </c>
    </row>
    <row r="12" spans="1:11" ht="51" x14ac:dyDescent="0.25">
      <c r="A12" s="18" t="s">
        <v>7</v>
      </c>
      <c r="B12" s="6" t="s">
        <v>83</v>
      </c>
      <c r="C12" s="11">
        <v>32759</v>
      </c>
      <c r="D12" s="11">
        <v>34738</v>
      </c>
      <c r="E12" s="16">
        <v>34960</v>
      </c>
      <c r="F12" s="16">
        <f t="shared" si="2"/>
        <v>100.63906960677069</v>
      </c>
      <c r="G12" s="8"/>
      <c r="H12" s="16">
        <v>34960</v>
      </c>
      <c r="I12" s="16">
        <f t="shared" si="1"/>
        <v>100</v>
      </c>
      <c r="J12" s="16">
        <v>34960</v>
      </c>
      <c r="K12" s="11">
        <f t="shared" si="3"/>
        <v>100</v>
      </c>
    </row>
    <row r="13" spans="1:11" ht="25.5" x14ac:dyDescent="0.25">
      <c r="A13" s="18" t="s">
        <v>8</v>
      </c>
      <c r="B13" s="6" t="s">
        <v>84</v>
      </c>
      <c r="C13" s="11">
        <v>0</v>
      </c>
      <c r="D13" s="11">
        <v>0</v>
      </c>
      <c r="E13" s="16">
        <v>3886</v>
      </c>
      <c r="F13" s="16" t="e">
        <f t="shared" si="2"/>
        <v>#DIV/0!</v>
      </c>
      <c r="G13" s="9"/>
      <c r="H13" s="16">
        <v>0</v>
      </c>
      <c r="I13" s="16">
        <f t="shared" ref="I13:I18" si="4">H13/E13*100</f>
        <v>0</v>
      </c>
      <c r="J13" s="16">
        <v>4299</v>
      </c>
      <c r="K13" s="11" t="e">
        <f t="shared" si="3"/>
        <v>#DIV/0!</v>
      </c>
    </row>
    <row r="14" spans="1:11" ht="25.5" hidden="1" x14ac:dyDescent="0.25">
      <c r="A14" s="18" t="s">
        <v>160</v>
      </c>
      <c r="B14" s="6" t="s">
        <v>161</v>
      </c>
      <c r="C14" s="11">
        <v>0</v>
      </c>
      <c r="D14" s="11">
        <v>0</v>
      </c>
      <c r="E14" s="16">
        <v>0</v>
      </c>
      <c r="F14" s="16" t="e">
        <f t="shared" si="2"/>
        <v>#DIV/0!</v>
      </c>
      <c r="G14" s="9"/>
      <c r="H14" s="16">
        <v>0</v>
      </c>
      <c r="I14" s="16" t="e">
        <f t="shared" si="4"/>
        <v>#DIV/0!</v>
      </c>
      <c r="J14" s="16">
        <v>0</v>
      </c>
      <c r="K14" s="11" t="e">
        <f t="shared" si="3"/>
        <v>#DIV/0!</v>
      </c>
    </row>
    <row r="15" spans="1:11" hidden="1" x14ac:dyDescent="0.25">
      <c r="A15" s="18" t="s">
        <v>9</v>
      </c>
      <c r="B15" s="6" t="s">
        <v>85</v>
      </c>
      <c r="C15" s="11">
        <v>0</v>
      </c>
      <c r="D15" s="11">
        <v>0</v>
      </c>
      <c r="E15" s="16">
        <v>0</v>
      </c>
      <c r="F15" s="16" t="e">
        <f t="shared" si="2"/>
        <v>#DIV/0!</v>
      </c>
      <c r="G15" s="8"/>
      <c r="H15" s="16">
        <v>0</v>
      </c>
      <c r="I15" s="16" t="e">
        <f t="shared" si="4"/>
        <v>#DIV/0!</v>
      </c>
      <c r="J15" s="16">
        <v>0</v>
      </c>
      <c r="K15" s="11" t="e">
        <f t="shared" si="3"/>
        <v>#DIV/0!</v>
      </c>
    </row>
    <row r="16" spans="1:11" x14ac:dyDescent="0.25">
      <c r="A16" s="18" t="s">
        <v>10</v>
      </c>
      <c r="B16" s="6" t="s">
        <v>86</v>
      </c>
      <c r="C16" s="11">
        <v>0</v>
      </c>
      <c r="D16" s="11">
        <v>0</v>
      </c>
      <c r="E16" s="16">
        <v>500</v>
      </c>
      <c r="F16" s="16" t="e">
        <f t="shared" si="2"/>
        <v>#DIV/0!</v>
      </c>
      <c r="G16" s="8"/>
      <c r="H16" s="16">
        <v>500</v>
      </c>
      <c r="I16" s="16">
        <f t="shared" si="4"/>
        <v>100</v>
      </c>
      <c r="J16" s="16">
        <v>500</v>
      </c>
      <c r="K16" s="11">
        <f t="shared" si="3"/>
        <v>100</v>
      </c>
    </row>
    <row r="17" spans="1:11" ht="25.5" hidden="1" x14ac:dyDescent="0.25">
      <c r="A17" s="18" t="s">
        <v>11</v>
      </c>
      <c r="B17" s="6" t="s">
        <v>87</v>
      </c>
      <c r="C17" s="11">
        <v>0</v>
      </c>
      <c r="D17" s="11">
        <v>0</v>
      </c>
      <c r="E17" s="16">
        <v>0</v>
      </c>
      <c r="F17" s="16" t="e">
        <f t="shared" si="2"/>
        <v>#DIV/0!</v>
      </c>
      <c r="G17" s="8"/>
      <c r="H17" s="16">
        <v>0</v>
      </c>
      <c r="I17" s="16" t="e">
        <f t="shared" si="4"/>
        <v>#DIV/0!</v>
      </c>
      <c r="J17" s="16">
        <v>0</v>
      </c>
      <c r="K17" s="11" t="e">
        <f t="shared" si="3"/>
        <v>#DIV/0!</v>
      </c>
    </row>
    <row r="18" spans="1:11" x14ac:dyDescent="0.25">
      <c r="A18" s="18" t="s">
        <v>12</v>
      </c>
      <c r="B18" s="6" t="s">
        <v>88</v>
      </c>
      <c r="C18" s="11">
        <v>167143</v>
      </c>
      <c r="D18" s="11">
        <v>194958</v>
      </c>
      <c r="E18" s="16">
        <v>184918</v>
      </c>
      <c r="F18" s="16">
        <f t="shared" si="2"/>
        <v>94.850172857743715</v>
      </c>
      <c r="G18" s="8"/>
      <c r="H18" s="16">
        <v>174583</v>
      </c>
      <c r="I18" s="16">
        <f t="shared" si="4"/>
        <v>94.41103624309153</v>
      </c>
      <c r="J18" s="16">
        <v>167750</v>
      </c>
      <c r="K18" s="11">
        <f t="shared" si="3"/>
        <v>96.086102312367188</v>
      </c>
    </row>
    <row r="19" spans="1:11" x14ac:dyDescent="0.25">
      <c r="A19" s="27"/>
      <c r="B19" s="27"/>
      <c r="C19" s="27"/>
      <c r="D19" s="27"/>
      <c r="E19" s="27"/>
      <c r="F19" s="27"/>
      <c r="G19" s="27"/>
      <c r="H19" s="19"/>
      <c r="I19" s="19"/>
      <c r="J19" s="19"/>
      <c r="K19" s="19"/>
    </row>
    <row r="20" spans="1:11" x14ac:dyDescent="0.25">
      <c r="A20" s="17" t="s">
        <v>13</v>
      </c>
      <c r="B20" s="7" t="s">
        <v>89</v>
      </c>
      <c r="C20" s="10">
        <f>C21+C22</f>
        <v>2736</v>
      </c>
      <c r="D20" s="10">
        <f>D21+D22</f>
        <v>2744</v>
      </c>
      <c r="E20" s="10">
        <f t="shared" ref="E20" si="5">E21+E22</f>
        <v>2720</v>
      </c>
      <c r="F20" s="25">
        <f>E20/D20*100</f>
        <v>99.125364431486886</v>
      </c>
      <c r="G20" s="4"/>
      <c r="H20" s="10">
        <f t="shared" ref="H20:J20" si="6">H21+H22</f>
        <v>2815</v>
      </c>
      <c r="I20" s="16">
        <f>H20/E20*100</f>
        <v>103.49264705882352</v>
      </c>
      <c r="J20" s="10">
        <f t="shared" si="6"/>
        <v>2913</v>
      </c>
      <c r="K20" s="11">
        <f t="shared" si="3"/>
        <v>103.48134991119005</v>
      </c>
    </row>
    <row r="21" spans="1:11" ht="25.5" x14ac:dyDescent="0.25">
      <c r="A21" s="18" t="s">
        <v>14</v>
      </c>
      <c r="B21" s="6" t="s">
        <v>90</v>
      </c>
      <c r="C21" s="11">
        <v>2736</v>
      </c>
      <c r="D21" s="11">
        <v>2744</v>
      </c>
      <c r="E21" s="16">
        <v>2720</v>
      </c>
      <c r="F21" s="16">
        <f t="shared" ref="F21:F22" si="7">E21/D21*100</f>
        <v>99.125364431486886</v>
      </c>
      <c r="G21" s="8"/>
      <c r="H21" s="16">
        <v>2815</v>
      </c>
      <c r="I21" s="16">
        <f t="shared" ref="I21:I22" si="8">H21/E21*100</f>
        <v>103.49264705882352</v>
      </c>
      <c r="J21" s="16">
        <v>2913</v>
      </c>
      <c r="K21" s="11">
        <f t="shared" si="3"/>
        <v>103.48134991119005</v>
      </c>
    </row>
    <row r="22" spans="1:11" hidden="1" x14ac:dyDescent="0.25">
      <c r="A22" s="18" t="s">
        <v>15</v>
      </c>
      <c r="B22" s="6" t="s">
        <v>91</v>
      </c>
      <c r="C22" s="11">
        <v>0</v>
      </c>
      <c r="D22" s="11">
        <v>0</v>
      </c>
      <c r="E22" s="16">
        <v>0</v>
      </c>
      <c r="F22" s="16" t="e">
        <f t="shared" si="7"/>
        <v>#DIV/0!</v>
      </c>
      <c r="G22" s="8"/>
      <c r="H22" s="16">
        <v>0</v>
      </c>
      <c r="I22" s="16" t="e">
        <f t="shared" si="8"/>
        <v>#DIV/0!</v>
      </c>
      <c r="J22" s="16">
        <v>0</v>
      </c>
      <c r="K22" s="11" t="e">
        <f t="shared" si="3"/>
        <v>#DIV/0!</v>
      </c>
    </row>
    <row r="23" spans="1:11" ht="15.6" customHeight="1" x14ac:dyDescent="0.25">
      <c r="A23" s="27"/>
      <c r="B23" s="27"/>
      <c r="C23" s="27"/>
      <c r="D23" s="27"/>
      <c r="E23" s="27"/>
      <c r="F23" s="27"/>
      <c r="G23" s="27"/>
      <c r="H23" s="19"/>
      <c r="I23" s="19"/>
      <c r="J23" s="19"/>
      <c r="K23" s="19"/>
    </row>
    <row r="24" spans="1:11" ht="25.5" x14ac:dyDescent="0.25">
      <c r="A24" s="17" t="s">
        <v>16</v>
      </c>
      <c r="B24" s="7" t="s">
        <v>92</v>
      </c>
      <c r="C24" s="10">
        <f>SUM(C25:C27)</f>
        <v>13741</v>
      </c>
      <c r="D24" s="10">
        <f>SUM(D25:D27)</f>
        <v>22055</v>
      </c>
      <c r="E24" s="10">
        <f>SUM(E25:E27)</f>
        <v>22500</v>
      </c>
      <c r="F24" s="25">
        <f>E24/D24*100</f>
        <v>102.0176830650646</v>
      </c>
      <c r="G24" s="4"/>
      <c r="H24" s="10">
        <f t="shared" ref="H24:J24" si="9">SUM(H25:H27)</f>
        <v>22500</v>
      </c>
      <c r="I24" s="16">
        <f>H24/E24*100</f>
        <v>100</v>
      </c>
      <c r="J24" s="10">
        <f t="shared" si="9"/>
        <v>14500</v>
      </c>
      <c r="K24" s="11">
        <f t="shared" si="3"/>
        <v>64.444444444444443</v>
      </c>
    </row>
    <row r="25" spans="1:11" ht="51" x14ac:dyDescent="0.25">
      <c r="A25" s="18" t="s">
        <v>156</v>
      </c>
      <c r="B25" s="6" t="s">
        <v>93</v>
      </c>
      <c r="C25" s="11">
        <v>1039</v>
      </c>
      <c r="D25" s="11">
        <v>164</v>
      </c>
      <c r="E25" s="16">
        <v>0</v>
      </c>
      <c r="F25" s="16">
        <f t="shared" ref="F25:F27" si="10">E25/D25*100</f>
        <v>0</v>
      </c>
      <c r="G25" s="8"/>
      <c r="H25" s="16">
        <v>0</v>
      </c>
      <c r="I25" s="16" t="e">
        <f t="shared" ref="I25:I27" si="11">H25/E25*100</f>
        <v>#DIV/0!</v>
      </c>
      <c r="J25" s="16">
        <v>0</v>
      </c>
      <c r="K25" s="11" t="e">
        <f t="shared" si="3"/>
        <v>#DIV/0!</v>
      </c>
    </row>
    <row r="26" spans="1:11" x14ac:dyDescent="0.25">
      <c r="A26" s="18" t="s">
        <v>17</v>
      </c>
      <c r="B26" s="6" t="s">
        <v>94</v>
      </c>
      <c r="C26" s="11"/>
      <c r="D26" s="11">
        <v>11579</v>
      </c>
      <c r="E26" s="16">
        <v>11556</v>
      </c>
      <c r="F26" s="16">
        <f t="shared" si="10"/>
        <v>99.801364539252091</v>
      </c>
      <c r="G26" s="8"/>
      <c r="H26" s="16">
        <v>11556</v>
      </c>
      <c r="I26" s="16">
        <f t="shared" si="11"/>
        <v>100</v>
      </c>
      <c r="J26" s="16">
        <v>11556</v>
      </c>
      <c r="K26" s="11">
        <f t="shared" si="3"/>
        <v>100</v>
      </c>
    </row>
    <row r="27" spans="1:11" ht="38.25" x14ac:dyDescent="0.25">
      <c r="A27" s="18" t="s">
        <v>18</v>
      </c>
      <c r="B27" s="6" t="s">
        <v>95</v>
      </c>
      <c r="C27" s="11">
        <v>12702</v>
      </c>
      <c r="D27" s="11">
        <v>10312</v>
      </c>
      <c r="E27" s="16">
        <v>10944</v>
      </c>
      <c r="F27" s="16">
        <f t="shared" si="10"/>
        <v>106.12878200155158</v>
      </c>
      <c r="G27" s="8"/>
      <c r="H27" s="16">
        <v>10944</v>
      </c>
      <c r="I27" s="16">
        <f t="shared" si="11"/>
        <v>100</v>
      </c>
      <c r="J27" s="16">
        <v>2944</v>
      </c>
      <c r="K27" s="11">
        <f t="shared" si="3"/>
        <v>26.900584795321635</v>
      </c>
    </row>
    <row r="28" spans="1:11" x14ac:dyDescent="0.25">
      <c r="A28" s="27"/>
      <c r="B28" s="27"/>
      <c r="C28" s="27"/>
      <c r="D28" s="27"/>
      <c r="E28" s="27"/>
      <c r="F28" s="27"/>
      <c r="G28" s="27"/>
      <c r="H28" s="19"/>
      <c r="I28" s="19"/>
      <c r="J28" s="19"/>
      <c r="K28" s="19"/>
    </row>
    <row r="29" spans="1:11" x14ac:dyDescent="0.25">
      <c r="A29" s="17" t="s">
        <v>19</v>
      </c>
      <c r="B29" s="7" t="s">
        <v>96</v>
      </c>
      <c r="C29" s="10">
        <f>SUM(C30:C40)</f>
        <v>182328</v>
      </c>
      <c r="D29" s="10">
        <f>SUM(D30:D40)</f>
        <v>345386</v>
      </c>
      <c r="E29" s="10">
        <f>SUM(E30:E40)</f>
        <v>287024</v>
      </c>
      <c r="F29" s="16">
        <f>E29/D29*100</f>
        <v>83.102383999351446</v>
      </c>
      <c r="G29" s="4"/>
      <c r="H29" s="10">
        <f>SUM(H30:H40)</f>
        <v>354136</v>
      </c>
      <c r="I29" s="16">
        <f>H29/E29*100</f>
        <v>123.38201683482914</v>
      </c>
      <c r="J29" s="10">
        <f>SUM(J30:J40)</f>
        <v>241527</v>
      </c>
      <c r="K29" s="11">
        <f t="shared" si="3"/>
        <v>68.201764293943569</v>
      </c>
    </row>
    <row r="30" spans="1:11" hidden="1" x14ac:dyDescent="0.25">
      <c r="A30" s="18" t="s">
        <v>20</v>
      </c>
      <c r="B30" s="6" t="s">
        <v>97</v>
      </c>
      <c r="C30" s="11"/>
      <c r="D30" s="11"/>
      <c r="E30" s="16"/>
      <c r="F30" s="16" t="e">
        <f t="shared" ref="F30:F40" si="12">E30/D30*100</f>
        <v>#DIV/0!</v>
      </c>
      <c r="G30" s="9"/>
      <c r="H30" s="16"/>
      <c r="I30" s="16" t="e">
        <f t="shared" ref="I30:I40" si="13">H30/E30*100</f>
        <v>#DIV/0!</v>
      </c>
      <c r="J30" s="16"/>
      <c r="K30" s="11" t="e">
        <f t="shared" si="3"/>
        <v>#DIV/0!</v>
      </c>
    </row>
    <row r="31" spans="1:11" hidden="1" x14ac:dyDescent="0.25">
      <c r="A31" s="20" t="s">
        <v>21</v>
      </c>
      <c r="B31" s="6" t="s">
        <v>98</v>
      </c>
      <c r="C31" s="11"/>
      <c r="D31" s="11"/>
      <c r="E31" s="16"/>
      <c r="F31" s="16" t="e">
        <f t="shared" si="12"/>
        <v>#DIV/0!</v>
      </c>
      <c r="G31" s="8"/>
      <c r="H31" s="16"/>
      <c r="I31" s="16" t="e">
        <f t="shared" si="13"/>
        <v>#DIV/0!</v>
      </c>
      <c r="J31" s="16"/>
      <c r="K31" s="11" t="e">
        <f t="shared" si="3"/>
        <v>#DIV/0!</v>
      </c>
    </row>
    <row r="32" spans="1:11" ht="25.5" hidden="1" x14ac:dyDescent="0.25">
      <c r="A32" s="18" t="s">
        <v>22</v>
      </c>
      <c r="B32" s="6" t="s">
        <v>99</v>
      </c>
      <c r="C32" s="11"/>
      <c r="D32" s="11"/>
      <c r="E32" s="16"/>
      <c r="F32" s="16" t="e">
        <f>E32/D32*100</f>
        <v>#DIV/0!</v>
      </c>
      <c r="G32" s="8"/>
      <c r="H32" s="16"/>
      <c r="I32" s="16" t="e">
        <f t="shared" si="13"/>
        <v>#DIV/0!</v>
      </c>
      <c r="J32" s="16"/>
      <c r="K32" s="11" t="e">
        <f t="shared" si="3"/>
        <v>#DIV/0!</v>
      </c>
    </row>
    <row r="33" spans="1:11" x14ac:dyDescent="0.25">
      <c r="A33" s="18" t="s">
        <v>23</v>
      </c>
      <c r="B33" s="6" t="s">
        <v>100</v>
      </c>
      <c r="C33" s="11">
        <v>1570</v>
      </c>
      <c r="D33" s="11">
        <v>2194</v>
      </c>
      <c r="E33" s="16">
        <v>2739</v>
      </c>
      <c r="F33" s="16">
        <f t="shared" si="12"/>
        <v>124.8404740200547</v>
      </c>
      <c r="G33" s="8"/>
      <c r="H33" s="16">
        <v>2739</v>
      </c>
      <c r="I33" s="16">
        <f t="shared" si="13"/>
        <v>100</v>
      </c>
      <c r="J33" s="16">
        <v>2739</v>
      </c>
      <c r="K33" s="11">
        <f t="shared" si="3"/>
        <v>100</v>
      </c>
    </row>
    <row r="34" spans="1:11" x14ac:dyDescent="0.25">
      <c r="A34" s="18" t="s">
        <v>24</v>
      </c>
      <c r="B34" s="6" t="s">
        <v>101</v>
      </c>
      <c r="C34" s="11">
        <v>4709</v>
      </c>
      <c r="D34" s="11">
        <v>2100</v>
      </c>
      <c r="E34" s="16">
        <v>20000</v>
      </c>
      <c r="F34" s="16">
        <f>E34/D34*100</f>
        <v>952.38095238095241</v>
      </c>
      <c r="G34" s="8"/>
      <c r="H34" s="16">
        <v>77758</v>
      </c>
      <c r="I34" s="16">
        <f t="shared" si="13"/>
        <v>388.79</v>
      </c>
      <c r="J34" s="16"/>
      <c r="K34" s="11">
        <f t="shared" si="3"/>
        <v>0</v>
      </c>
    </row>
    <row r="35" spans="1:11" hidden="1" x14ac:dyDescent="0.25">
      <c r="A35" s="18" t="s">
        <v>25</v>
      </c>
      <c r="B35" s="6" t="s">
        <v>102</v>
      </c>
      <c r="C35" s="11"/>
      <c r="D35" s="11"/>
      <c r="E35" s="16"/>
      <c r="F35" s="16" t="e">
        <f t="shared" si="12"/>
        <v>#DIV/0!</v>
      </c>
      <c r="G35" s="8"/>
      <c r="H35" s="16"/>
      <c r="I35" s="16" t="e">
        <f t="shared" si="13"/>
        <v>#DIV/0!</v>
      </c>
      <c r="J35" s="16"/>
      <c r="K35" s="11" t="e">
        <f t="shared" si="3"/>
        <v>#DIV/0!</v>
      </c>
    </row>
    <row r="36" spans="1:11" x14ac:dyDescent="0.25">
      <c r="A36" s="18" t="s">
        <v>26</v>
      </c>
      <c r="B36" s="6" t="s">
        <v>103</v>
      </c>
      <c r="C36" s="11">
        <v>70981</v>
      </c>
      <c r="D36" s="11">
        <v>73311</v>
      </c>
      <c r="E36" s="16">
        <v>81339</v>
      </c>
      <c r="F36" s="16">
        <f t="shared" si="12"/>
        <v>110.95060768506772</v>
      </c>
      <c r="G36" s="8"/>
      <c r="H36" s="16">
        <v>81260</v>
      </c>
      <c r="I36" s="16">
        <f t="shared" si="13"/>
        <v>99.902875619321605</v>
      </c>
      <c r="J36" s="16">
        <v>82973</v>
      </c>
      <c r="K36" s="11">
        <f t="shared" si="3"/>
        <v>102.1080482402166</v>
      </c>
    </row>
    <row r="37" spans="1:11" x14ac:dyDescent="0.25">
      <c r="A37" s="18" t="s">
        <v>27</v>
      </c>
      <c r="B37" s="6" t="s">
        <v>104</v>
      </c>
      <c r="C37" s="11">
        <v>89218</v>
      </c>
      <c r="D37" s="11">
        <v>252791</v>
      </c>
      <c r="E37" s="16">
        <v>163654</v>
      </c>
      <c r="F37" s="16">
        <f t="shared" si="12"/>
        <v>64.738855418112195</v>
      </c>
      <c r="G37" s="8"/>
      <c r="H37" s="16">
        <v>172967</v>
      </c>
      <c r="I37" s="16">
        <f t="shared" si="13"/>
        <v>105.69066445060922</v>
      </c>
      <c r="J37" s="16">
        <v>135219</v>
      </c>
      <c r="K37" s="11">
        <f t="shared" si="3"/>
        <v>78.176183896350167</v>
      </c>
    </row>
    <row r="38" spans="1:11" x14ac:dyDescent="0.25">
      <c r="A38" s="18" t="s">
        <v>28</v>
      </c>
      <c r="B38" s="6" t="s">
        <v>105</v>
      </c>
      <c r="C38" s="11">
        <v>3950</v>
      </c>
      <c r="D38" s="11">
        <v>5001</v>
      </c>
      <c r="E38" s="16">
        <v>6412</v>
      </c>
      <c r="F38" s="16">
        <f t="shared" si="12"/>
        <v>128.21435712857428</v>
      </c>
      <c r="G38" s="8"/>
      <c r="H38" s="16">
        <v>8232</v>
      </c>
      <c r="I38" s="16">
        <f t="shared" si="13"/>
        <v>128.38427947598254</v>
      </c>
      <c r="J38" s="16">
        <v>9316</v>
      </c>
      <c r="K38" s="11">
        <f t="shared" si="3"/>
        <v>113.16812439261419</v>
      </c>
    </row>
    <row r="39" spans="1:11" ht="25.5" hidden="1" x14ac:dyDescent="0.25">
      <c r="A39" s="18" t="s">
        <v>163</v>
      </c>
      <c r="B39" s="6" t="s">
        <v>162</v>
      </c>
      <c r="C39" s="11"/>
      <c r="D39" s="11"/>
      <c r="E39" s="16"/>
      <c r="F39" s="16" t="e">
        <f t="shared" si="12"/>
        <v>#DIV/0!</v>
      </c>
      <c r="G39" s="8"/>
      <c r="H39" s="16"/>
      <c r="I39" s="16" t="e">
        <f t="shared" si="13"/>
        <v>#DIV/0!</v>
      </c>
      <c r="J39" s="16"/>
      <c r="K39" s="11" t="e">
        <f t="shared" si="3"/>
        <v>#DIV/0!</v>
      </c>
    </row>
    <row r="40" spans="1:11" ht="25.5" x14ac:dyDescent="0.25">
      <c r="A40" s="18" t="s">
        <v>29</v>
      </c>
      <c r="B40" s="6" t="s">
        <v>106</v>
      </c>
      <c r="C40" s="11">
        <v>11900</v>
      </c>
      <c r="D40" s="11">
        <v>9989</v>
      </c>
      <c r="E40" s="16">
        <v>12880</v>
      </c>
      <c r="F40" s="16">
        <f t="shared" si="12"/>
        <v>128.9418360196216</v>
      </c>
      <c r="G40" s="8"/>
      <c r="H40" s="16">
        <v>11180</v>
      </c>
      <c r="I40" s="16">
        <f t="shared" si="13"/>
        <v>86.801242236024848</v>
      </c>
      <c r="J40" s="16">
        <v>11280</v>
      </c>
      <c r="K40" s="11">
        <f t="shared" si="3"/>
        <v>100.89445438282647</v>
      </c>
    </row>
    <row r="41" spans="1:11" x14ac:dyDescent="0.25">
      <c r="A41" s="32"/>
      <c r="B41" s="32"/>
      <c r="C41" s="32"/>
      <c r="D41" s="32"/>
      <c r="E41" s="32"/>
      <c r="F41" s="32"/>
      <c r="G41" s="32"/>
      <c r="H41" s="19"/>
      <c r="I41" s="19"/>
      <c r="J41" s="19"/>
      <c r="K41" s="19"/>
    </row>
    <row r="42" spans="1:11" x14ac:dyDescent="0.25">
      <c r="A42" s="17" t="s">
        <v>30</v>
      </c>
      <c r="B42" s="7" t="s">
        <v>107</v>
      </c>
      <c r="C42" s="10">
        <f>SUM(C43:C47)</f>
        <v>459134</v>
      </c>
      <c r="D42" s="10">
        <f>SUM(D43:D47)</f>
        <v>1028765</v>
      </c>
      <c r="E42" s="10">
        <f>SUM(E43:E47)</f>
        <v>804139</v>
      </c>
      <c r="F42" s="16">
        <f>E42/D42*100</f>
        <v>78.165470248307429</v>
      </c>
      <c r="G42" s="4"/>
      <c r="H42" s="10">
        <f t="shared" ref="H42:J42" si="14">SUM(H43:H47)</f>
        <v>468522</v>
      </c>
      <c r="I42" s="16">
        <f>H42/E42*100</f>
        <v>58.263807625298611</v>
      </c>
      <c r="J42" s="10">
        <f t="shared" si="14"/>
        <v>276094</v>
      </c>
      <c r="K42" s="11">
        <f t="shared" si="3"/>
        <v>58.928716260922641</v>
      </c>
    </row>
    <row r="43" spans="1:11" x14ac:dyDescent="0.25">
      <c r="A43" s="18" t="s">
        <v>31</v>
      </c>
      <c r="B43" s="6" t="s">
        <v>108</v>
      </c>
      <c r="C43" s="11">
        <v>20514</v>
      </c>
      <c r="D43" s="11">
        <v>27083</v>
      </c>
      <c r="E43" s="16">
        <v>10658</v>
      </c>
      <c r="F43" s="16">
        <f t="shared" ref="F43:F47" si="15">E43/D43*100</f>
        <v>39.353099730458219</v>
      </c>
      <c r="G43" s="8"/>
      <c r="H43" s="16">
        <v>10508</v>
      </c>
      <c r="I43" s="16">
        <f t="shared" ref="I43:I47" si="16">H43/E43*100</f>
        <v>98.592606492775374</v>
      </c>
      <c r="J43" s="16">
        <v>10658</v>
      </c>
      <c r="K43" s="11">
        <f t="shared" si="3"/>
        <v>101.42748382185003</v>
      </c>
    </row>
    <row r="44" spans="1:11" x14ac:dyDescent="0.25">
      <c r="A44" s="18" t="s">
        <v>32</v>
      </c>
      <c r="B44" s="6" t="s">
        <v>109</v>
      </c>
      <c r="C44" s="11">
        <v>94330</v>
      </c>
      <c r="D44" s="11">
        <v>301584</v>
      </c>
      <c r="E44" s="16">
        <v>108498</v>
      </c>
      <c r="F44" s="16">
        <f t="shared" si="15"/>
        <v>35.976046474614037</v>
      </c>
      <c r="G44" s="8"/>
      <c r="H44" s="16">
        <v>35000</v>
      </c>
      <c r="I44" s="16">
        <f t="shared" si="16"/>
        <v>32.258659145790709</v>
      </c>
      <c r="J44" s="16">
        <v>35000</v>
      </c>
      <c r="K44" s="11">
        <f t="shared" si="3"/>
        <v>100</v>
      </c>
    </row>
    <row r="45" spans="1:11" x14ac:dyDescent="0.25">
      <c r="A45" s="20" t="s">
        <v>33</v>
      </c>
      <c r="B45" s="6" t="s">
        <v>110</v>
      </c>
      <c r="C45" s="11">
        <v>291722</v>
      </c>
      <c r="D45" s="11">
        <v>635963</v>
      </c>
      <c r="E45" s="16">
        <v>612350</v>
      </c>
      <c r="F45" s="16">
        <f t="shared" si="15"/>
        <v>96.287048145882707</v>
      </c>
      <c r="G45" s="8"/>
      <c r="H45" s="16">
        <v>365381</v>
      </c>
      <c r="I45" s="16">
        <f t="shared" si="16"/>
        <v>59.668653547807629</v>
      </c>
      <c r="J45" s="16">
        <v>179803</v>
      </c>
      <c r="K45" s="11">
        <f t="shared" si="3"/>
        <v>49.209729022581904</v>
      </c>
    </row>
    <row r="46" spans="1:11" ht="38.25" hidden="1" x14ac:dyDescent="0.25">
      <c r="A46" s="20" t="s">
        <v>34</v>
      </c>
      <c r="B46" s="6" t="s">
        <v>111</v>
      </c>
      <c r="C46" s="11"/>
      <c r="D46" s="11"/>
      <c r="E46" s="16"/>
      <c r="F46" s="16" t="e">
        <f t="shared" si="15"/>
        <v>#DIV/0!</v>
      </c>
      <c r="G46" s="5"/>
      <c r="H46" s="16"/>
      <c r="I46" s="16" t="e">
        <f t="shared" si="16"/>
        <v>#DIV/0!</v>
      </c>
      <c r="J46" s="16"/>
      <c r="K46" s="11" t="e">
        <f t="shared" si="3"/>
        <v>#DIV/0!</v>
      </c>
    </row>
    <row r="47" spans="1:11" ht="25.5" x14ac:dyDescent="0.25">
      <c r="A47" s="18" t="s">
        <v>35</v>
      </c>
      <c r="B47" s="6" t="s">
        <v>112</v>
      </c>
      <c r="C47" s="11">
        <v>52568</v>
      </c>
      <c r="D47" s="11">
        <v>64135</v>
      </c>
      <c r="E47" s="16">
        <v>72633</v>
      </c>
      <c r="F47" s="16">
        <f t="shared" si="15"/>
        <v>113.25017541124191</v>
      </c>
      <c r="G47" s="8"/>
      <c r="H47" s="16">
        <v>57633</v>
      </c>
      <c r="I47" s="16">
        <f t="shared" si="16"/>
        <v>79.348230143323278</v>
      </c>
      <c r="J47" s="16">
        <v>50633</v>
      </c>
      <c r="K47" s="11">
        <f t="shared" si="3"/>
        <v>87.854180764492568</v>
      </c>
    </row>
    <row r="48" spans="1:11" ht="15.6" customHeight="1" x14ac:dyDescent="0.25">
      <c r="A48" s="27"/>
      <c r="B48" s="27"/>
      <c r="C48" s="27"/>
      <c r="D48" s="27"/>
      <c r="E48" s="27"/>
      <c r="F48" s="27"/>
      <c r="G48" s="27"/>
      <c r="H48" s="19"/>
      <c r="I48" s="19"/>
      <c r="J48" s="19"/>
      <c r="K48" s="19"/>
    </row>
    <row r="49" spans="1:11" x14ac:dyDescent="0.25">
      <c r="A49" s="17" t="s">
        <v>36</v>
      </c>
      <c r="B49" s="7" t="s">
        <v>113</v>
      </c>
      <c r="C49" s="10">
        <f>C51+C53+C50</f>
        <v>507126</v>
      </c>
      <c r="D49" s="10">
        <f>D51+D53+D50</f>
        <v>5904</v>
      </c>
      <c r="E49" s="10">
        <f>E51+E53+E52+E50</f>
        <v>4703</v>
      </c>
      <c r="F49" s="16">
        <f>E49/D49*100</f>
        <v>79.657859078590789</v>
      </c>
      <c r="G49" s="4"/>
      <c r="H49" s="10">
        <f>H51+H53+H50</f>
        <v>4703</v>
      </c>
      <c r="I49" s="16">
        <f>H49/E49*100</f>
        <v>100</v>
      </c>
      <c r="J49" s="10">
        <f>J51+J53+J50</f>
        <v>4603</v>
      </c>
      <c r="K49" s="11">
        <f t="shared" si="3"/>
        <v>97.873697639804377</v>
      </c>
    </row>
    <row r="50" spans="1:11" ht="25.5" hidden="1" x14ac:dyDescent="0.25">
      <c r="A50" s="18" t="s">
        <v>172</v>
      </c>
      <c r="B50" s="6" t="s">
        <v>171</v>
      </c>
      <c r="C50" s="11">
        <v>168310</v>
      </c>
      <c r="D50" s="11"/>
      <c r="E50" s="16"/>
      <c r="F50" s="16" t="e">
        <f t="shared" ref="F50:F53" si="17">E50/D50*100</f>
        <v>#DIV/0!</v>
      </c>
      <c r="G50" s="4"/>
      <c r="H50" s="16"/>
      <c r="I50" s="16" t="e">
        <f t="shared" ref="I50:I53" si="18">H50/E50*100</f>
        <v>#DIV/0!</v>
      </c>
      <c r="J50" s="16"/>
      <c r="K50" s="11" t="e">
        <f t="shared" si="3"/>
        <v>#DIV/0!</v>
      </c>
    </row>
    <row r="51" spans="1:11" ht="25.5" x14ac:dyDescent="0.25">
      <c r="A51" s="18" t="s">
        <v>37</v>
      </c>
      <c r="B51" s="6" t="s">
        <v>114</v>
      </c>
      <c r="C51" s="11">
        <v>310</v>
      </c>
      <c r="D51" s="11">
        <v>390</v>
      </c>
      <c r="E51" s="16">
        <v>400</v>
      </c>
      <c r="F51" s="16">
        <f t="shared" si="17"/>
        <v>102.56410256410255</v>
      </c>
      <c r="G51" s="8"/>
      <c r="H51" s="16">
        <v>400</v>
      </c>
      <c r="I51" s="16">
        <f t="shared" si="18"/>
        <v>100</v>
      </c>
      <c r="J51" s="16">
        <v>300</v>
      </c>
      <c r="K51" s="11">
        <f t="shared" si="3"/>
        <v>75</v>
      </c>
    </row>
    <row r="52" spans="1:11" ht="25.5" hidden="1" x14ac:dyDescent="0.25">
      <c r="A52" s="18" t="s">
        <v>174</v>
      </c>
      <c r="B52" s="6" t="s">
        <v>173</v>
      </c>
      <c r="C52" s="11"/>
      <c r="D52" s="11"/>
      <c r="E52" s="16"/>
      <c r="F52" s="16" t="e">
        <f t="shared" si="17"/>
        <v>#DIV/0!</v>
      </c>
      <c r="G52" s="8"/>
      <c r="H52" s="16"/>
      <c r="I52" s="16" t="e">
        <f t="shared" si="18"/>
        <v>#DIV/0!</v>
      </c>
      <c r="J52" s="16"/>
      <c r="K52" s="11" t="s">
        <v>175</v>
      </c>
    </row>
    <row r="53" spans="1:11" ht="25.5" x14ac:dyDescent="0.25">
      <c r="A53" s="18" t="s">
        <v>38</v>
      </c>
      <c r="B53" s="6" t="s">
        <v>115</v>
      </c>
      <c r="C53" s="11">
        <v>338506</v>
      </c>
      <c r="D53" s="11">
        <v>5514</v>
      </c>
      <c r="E53" s="16">
        <v>4303</v>
      </c>
      <c r="F53" s="16">
        <f t="shared" si="17"/>
        <v>78.037722161770034</v>
      </c>
      <c r="G53" s="8"/>
      <c r="H53" s="16">
        <v>4303</v>
      </c>
      <c r="I53" s="16">
        <f t="shared" si="18"/>
        <v>100</v>
      </c>
      <c r="J53" s="16">
        <v>4303</v>
      </c>
      <c r="K53" s="11">
        <f t="shared" si="3"/>
        <v>100</v>
      </c>
    </row>
    <row r="54" spans="1:11" x14ac:dyDescent="0.25">
      <c r="A54" s="27"/>
      <c r="B54" s="27"/>
      <c r="C54" s="27"/>
      <c r="D54" s="27"/>
      <c r="E54" s="27"/>
      <c r="F54" s="27"/>
      <c r="G54" s="27"/>
      <c r="H54" s="16"/>
      <c r="I54" s="19"/>
      <c r="J54" s="19"/>
      <c r="K54" s="19"/>
    </row>
    <row r="55" spans="1:11" x14ac:dyDescent="0.25">
      <c r="A55" s="17" t="s">
        <v>39</v>
      </c>
      <c r="B55" s="7" t="s">
        <v>116</v>
      </c>
      <c r="C55" s="10">
        <f>SUM(C56:C64)</f>
        <v>925220</v>
      </c>
      <c r="D55" s="10">
        <f>SUM(D56:D64)</f>
        <v>955874</v>
      </c>
      <c r="E55" s="10">
        <f>SUM(E56:E64)</f>
        <v>1070934</v>
      </c>
      <c r="F55" s="16">
        <f>E55/D55*100</f>
        <v>112.03715134003016</v>
      </c>
      <c r="G55" s="4"/>
      <c r="H55" s="10">
        <f t="shared" ref="H55:J55" si="19">SUM(H56:H64)</f>
        <v>1581757</v>
      </c>
      <c r="I55" s="16">
        <f>H55/E55*100</f>
        <v>147.69883111377544</v>
      </c>
      <c r="J55" s="10">
        <f t="shared" si="19"/>
        <v>1754033</v>
      </c>
      <c r="K55" s="11">
        <f t="shared" si="3"/>
        <v>110.89143275484162</v>
      </c>
    </row>
    <row r="56" spans="1:11" x14ac:dyDescent="0.25">
      <c r="A56" s="18" t="s">
        <v>40</v>
      </c>
      <c r="B56" s="6" t="s">
        <v>117</v>
      </c>
      <c r="C56" s="11">
        <v>275331</v>
      </c>
      <c r="D56" s="11">
        <v>267972</v>
      </c>
      <c r="E56" s="16">
        <v>331429</v>
      </c>
      <c r="F56" s="16">
        <f t="shared" ref="F56:F64" si="20">E56/D56*100</f>
        <v>123.68045915244876</v>
      </c>
      <c r="G56" s="8"/>
      <c r="H56" s="16">
        <v>286020</v>
      </c>
      <c r="I56" s="16">
        <f t="shared" ref="I56:I64" si="21">H56/E56*100</f>
        <v>86.299026337465946</v>
      </c>
      <c r="J56" s="16">
        <v>384647</v>
      </c>
      <c r="K56" s="11">
        <f t="shared" si="3"/>
        <v>134.4825536675757</v>
      </c>
    </row>
    <row r="57" spans="1:11" x14ac:dyDescent="0.25">
      <c r="A57" s="18" t="s">
        <v>41</v>
      </c>
      <c r="B57" s="6" t="s">
        <v>118</v>
      </c>
      <c r="C57" s="11">
        <v>494315</v>
      </c>
      <c r="D57" s="11">
        <v>503074</v>
      </c>
      <c r="E57" s="16">
        <v>552159</v>
      </c>
      <c r="F57" s="16">
        <f t="shared" si="20"/>
        <v>109.75701387867392</v>
      </c>
      <c r="G57" s="8"/>
      <c r="H57" s="16">
        <v>1132637</v>
      </c>
      <c r="I57" s="16">
        <f t="shared" si="21"/>
        <v>205.12877631262006</v>
      </c>
      <c r="J57" s="16">
        <v>1181659</v>
      </c>
      <c r="K57" s="11">
        <f t="shared" si="3"/>
        <v>104.32812984212947</v>
      </c>
    </row>
    <row r="58" spans="1:11" x14ac:dyDescent="0.25">
      <c r="A58" s="18" t="s">
        <v>42</v>
      </c>
      <c r="B58" s="6" t="s">
        <v>119</v>
      </c>
      <c r="C58" s="11">
        <v>115005</v>
      </c>
      <c r="D58" s="11">
        <v>122230</v>
      </c>
      <c r="E58" s="16">
        <v>130271</v>
      </c>
      <c r="F58" s="16">
        <f t="shared" si="20"/>
        <v>106.57858136300418</v>
      </c>
      <c r="G58" s="8"/>
      <c r="H58" s="16">
        <v>111686</v>
      </c>
      <c r="I58" s="16">
        <f t="shared" si="21"/>
        <v>85.733586139662705</v>
      </c>
      <c r="J58" s="16">
        <v>131686</v>
      </c>
      <c r="K58" s="11">
        <f t="shared" si="3"/>
        <v>117.9073473846319</v>
      </c>
    </row>
    <row r="59" spans="1:11" hidden="1" x14ac:dyDescent="0.25">
      <c r="A59" s="18" t="s">
        <v>43</v>
      </c>
      <c r="B59" s="6" t="s">
        <v>120</v>
      </c>
      <c r="C59" s="11"/>
      <c r="D59" s="11"/>
      <c r="E59" s="16"/>
      <c r="F59" s="16" t="e">
        <f t="shared" si="20"/>
        <v>#DIV/0!</v>
      </c>
      <c r="G59" s="8"/>
      <c r="H59" s="16"/>
      <c r="I59" s="16" t="e">
        <f t="shared" si="21"/>
        <v>#DIV/0!</v>
      </c>
      <c r="J59" s="16"/>
      <c r="K59" s="11" t="e">
        <f t="shared" si="3"/>
        <v>#DIV/0!</v>
      </c>
    </row>
    <row r="60" spans="1:11" ht="41.25" hidden="1" customHeight="1" x14ac:dyDescent="0.25">
      <c r="A60" s="18" t="s">
        <v>44</v>
      </c>
      <c r="B60" s="6" t="s">
        <v>121</v>
      </c>
      <c r="C60" s="11"/>
      <c r="D60" s="11"/>
      <c r="E60" s="16"/>
      <c r="F60" s="16" t="e">
        <f t="shared" si="20"/>
        <v>#DIV/0!</v>
      </c>
      <c r="G60" s="8"/>
      <c r="H60" s="16"/>
      <c r="I60" s="16" t="e">
        <f t="shared" si="21"/>
        <v>#DIV/0!</v>
      </c>
      <c r="J60" s="16"/>
      <c r="K60" s="11" t="e">
        <f t="shared" si="3"/>
        <v>#DIV/0!</v>
      </c>
    </row>
    <row r="61" spans="1:11" hidden="1" x14ac:dyDescent="0.25">
      <c r="A61" s="18" t="s">
        <v>45</v>
      </c>
      <c r="B61" s="6" t="s">
        <v>122</v>
      </c>
      <c r="C61" s="11"/>
      <c r="D61" s="11"/>
      <c r="E61" s="16"/>
      <c r="F61" s="16" t="e">
        <f t="shared" si="20"/>
        <v>#DIV/0!</v>
      </c>
      <c r="G61" s="8"/>
      <c r="H61" s="16"/>
      <c r="I61" s="16" t="e">
        <f t="shared" si="21"/>
        <v>#DIV/0!</v>
      </c>
      <c r="J61" s="16"/>
      <c r="K61" s="11" t="e">
        <f t="shared" si="3"/>
        <v>#DIV/0!</v>
      </c>
    </row>
    <row r="62" spans="1:11" x14ac:dyDescent="0.25">
      <c r="A62" s="18" t="s">
        <v>46</v>
      </c>
      <c r="B62" s="6" t="s">
        <v>123</v>
      </c>
      <c r="C62" s="11">
        <v>8241</v>
      </c>
      <c r="D62" s="11">
        <v>7475</v>
      </c>
      <c r="E62" s="16">
        <v>7373</v>
      </c>
      <c r="F62" s="16">
        <f t="shared" si="20"/>
        <v>98.635451505016718</v>
      </c>
      <c r="G62" s="8"/>
      <c r="H62" s="16">
        <v>7711</v>
      </c>
      <c r="I62" s="16">
        <f t="shared" si="21"/>
        <v>104.58429404584295</v>
      </c>
      <c r="J62" s="16">
        <v>7711</v>
      </c>
      <c r="K62" s="11">
        <f t="shared" si="3"/>
        <v>100</v>
      </c>
    </row>
    <row r="63" spans="1:11" ht="24" hidden="1" x14ac:dyDescent="0.25">
      <c r="A63" s="21" t="s">
        <v>168</v>
      </c>
      <c r="B63" s="6" t="s">
        <v>169</v>
      </c>
      <c r="C63" s="11"/>
      <c r="D63" s="11"/>
      <c r="E63" s="16"/>
      <c r="F63" s="16" t="e">
        <f t="shared" si="20"/>
        <v>#DIV/0!</v>
      </c>
      <c r="G63" s="8"/>
      <c r="H63" s="16"/>
      <c r="I63" s="16" t="e">
        <f t="shared" si="21"/>
        <v>#DIV/0!</v>
      </c>
      <c r="J63" s="16"/>
      <c r="K63" s="11" t="s">
        <v>175</v>
      </c>
    </row>
    <row r="64" spans="1:11" x14ac:dyDescent="0.25">
      <c r="A64" s="18" t="s">
        <v>47</v>
      </c>
      <c r="B64" s="6" t="s">
        <v>124</v>
      </c>
      <c r="C64" s="11">
        <v>32328</v>
      </c>
      <c r="D64" s="11">
        <v>55123</v>
      </c>
      <c r="E64" s="16">
        <v>49702</v>
      </c>
      <c r="F64" s="16">
        <f t="shared" si="20"/>
        <v>90.165629592003341</v>
      </c>
      <c r="G64" s="8"/>
      <c r="H64" s="16">
        <v>43703</v>
      </c>
      <c r="I64" s="16">
        <f t="shared" si="21"/>
        <v>87.93006317653213</v>
      </c>
      <c r="J64" s="16">
        <v>48330</v>
      </c>
      <c r="K64" s="11">
        <f t="shared" si="3"/>
        <v>110.58737386449442</v>
      </c>
    </row>
    <row r="65" spans="1:11" ht="15.6" customHeight="1" x14ac:dyDescent="0.25">
      <c r="A65" s="27"/>
      <c r="B65" s="27"/>
      <c r="C65" s="27"/>
      <c r="D65" s="27"/>
      <c r="E65" s="27"/>
      <c r="F65" s="27"/>
      <c r="G65" s="27"/>
      <c r="H65" s="19"/>
      <c r="I65" s="19"/>
      <c r="J65" s="19"/>
      <c r="K65" s="19"/>
    </row>
    <row r="66" spans="1:11" x14ac:dyDescent="0.25">
      <c r="A66" s="17" t="s">
        <v>158</v>
      </c>
      <c r="B66" s="7" t="s">
        <v>125</v>
      </c>
      <c r="C66" s="10">
        <f>C67+C70</f>
        <v>172120</v>
      </c>
      <c r="D66" s="10">
        <f>D67+D70</f>
        <v>245724</v>
      </c>
      <c r="E66" s="10">
        <f>E67+E70+E68</f>
        <v>208752</v>
      </c>
      <c r="F66" s="16">
        <f>E66/D66*100</f>
        <v>84.953850661718022</v>
      </c>
      <c r="G66" s="4"/>
      <c r="H66" s="10">
        <f>H67+H70+H68</f>
        <v>297480</v>
      </c>
      <c r="I66" s="16">
        <f>H66/E66*100</f>
        <v>142.50402391354336</v>
      </c>
      <c r="J66" s="10">
        <f>J67+J70+J68</f>
        <v>244895</v>
      </c>
      <c r="K66" s="11">
        <f t="shared" si="3"/>
        <v>82.323181390345567</v>
      </c>
    </row>
    <row r="67" spans="1:11" x14ac:dyDescent="0.25">
      <c r="A67" s="18" t="s">
        <v>48</v>
      </c>
      <c r="B67" s="6" t="s">
        <v>126</v>
      </c>
      <c r="C67" s="11">
        <v>162945</v>
      </c>
      <c r="D67" s="11">
        <v>235851</v>
      </c>
      <c r="E67" s="16">
        <v>198078</v>
      </c>
      <c r="F67" s="16">
        <f t="shared" ref="F67:F70" si="22">E67/D67*100</f>
        <v>83.98437996870905</v>
      </c>
      <c r="G67" s="8"/>
      <c r="H67" s="16">
        <v>286806</v>
      </c>
      <c r="I67" s="16">
        <f t="shared" ref="I67:I70" si="23">H67/E67*100</f>
        <v>144.79447490382577</v>
      </c>
      <c r="J67" s="16">
        <v>234221</v>
      </c>
      <c r="K67" s="11">
        <f t="shared" si="3"/>
        <v>81.665306862478474</v>
      </c>
    </row>
    <row r="68" spans="1:11" hidden="1" x14ac:dyDescent="0.25">
      <c r="A68" s="18" t="s">
        <v>164</v>
      </c>
      <c r="B68" s="6" t="s">
        <v>165</v>
      </c>
      <c r="C68" s="11"/>
      <c r="D68" s="11"/>
      <c r="E68" s="16"/>
      <c r="F68" s="16" t="e">
        <f t="shared" si="22"/>
        <v>#DIV/0!</v>
      </c>
      <c r="G68" s="8"/>
      <c r="H68" s="16"/>
      <c r="I68" s="16" t="e">
        <f t="shared" si="23"/>
        <v>#DIV/0!</v>
      </c>
      <c r="J68" s="16"/>
      <c r="K68" s="11" t="e">
        <f t="shared" si="3"/>
        <v>#DIV/0!</v>
      </c>
    </row>
    <row r="69" spans="1:11" ht="25.5" hidden="1" x14ac:dyDescent="0.25">
      <c r="A69" s="18" t="s">
        <v>166</v>
      </c>
      <c r="B69" s="6" t="s">
        <v>167</v>
      </c>
      <c r="C69" s="11"/>
      <c r="D69" s="11"/>
      <c r="E69" s="16"/>
      <c r="F69" s="16" t="e">
        <f t="shared" si="22"/>
        <v>#DIV/0!</v>
      </c>
      <c r="G69" s="8"/>
      <c r="H69" s="16"/>
      <c r="I69" s="16" t="e">
        <f t="shared" si="23"/>
        <v>#DIV/0!</v>
      </c>
      <c r="J69" s="16"/>
      <c r="K69" s="11" t="s">
        <v>175</v>
      </c>
    </row>
    <row r="70" spans="1:11" ht="25.5" x14ac:dyDescent="0.25">
      <c r="A70" s="18" t="s">
        <v>157</v>
      </c>
      <c r="B70" s="6" t="s">
        <v>184</v>
      </c>
      <c r="C70" s="11">
        <v>9175</v>
      </c>
      <c r="D70" s="11">
        <v>9873</v>
      </c>
      <c r="E70" s="16">
        <v>10674</v>
      </c>
      <c r="F70" s="16">
        <f t="shared" si="22"/>
        <v>108.11303555150411</v>
      </c>
      <c r="G70" s="8"/>
      <c r="H70" s="16">
        <v>10674</v>
      </c>
      <c r="I70" s="16">
        <f t="shared" si="23"/>
        <v>100</v>
      </c>
      <c r="J70" s="16">
        <v>10674</v>
      </c>
      <c r="K70" s="11">
        <f t="shared" si="3"/>
        <v>100</v>
      </c>
    </row>
    <row r="71" spans="1:11" x14ac:dyDescent="0.25">
      <c r="A71" s="29"/>
      <c r="B71" s="30"/>
      <c r="C71" s="30"/>
      <c r="D71" s="30"/>
      <c r="E71" s="30"/>
      <c r="F71" s="30"/>
      <c r="G71" s="31"/>
      <c r="H71" s="19"/>
      <c r="I71" s="19"/>
      <c r="J71" s="19"/>
      <c r="K71" s="19"/>
    </row>
    <row r="72" spans="1:11" hidden="1" x14ac:dyDescent="0.25">
      <c r="A72" s="17" t="s">
        <v>49</v>
      </c>
      <c r="B72" s="7" t="s">
        <v>127</v>
      </c>
      <c r="C72" s="10">
        <f>SUM(C73:C79)</f>
        <v>0</v>
      </c>
      <c r="D72" s="10">
        <f>SUM(D73:D79)</f>
        <v>0</v>
      </c>
      <c r="E72" s="10">
        <f t="shared" ref="E72" si="24">SUM(E73:E79)</f>
        <v>0</v>
      </c>
      <c r="F72" s="16" t="e">
        <f>E72/D72*100</f>
        <v>#DIV/0!</v>
      </c>
      <c r="G72" s="4"/>
      <c r="H72" s="10">
        <f t="shared" ref="H72:J72" si="25">SUM(H73:H79)</f>
        <v>0</v>
      </c>
      <c r="I72" s="16" t="e">
        <f>H72/E72*100</f>
        <v>#DIV/0!</v>
      </c>
      <c r="J72" s="10">
        <f t="shared" si="25"/>
        <v>0</v>
      </c>
      <c r="K72" s="11" t="e">
        <f t="shared" si="3"/>
        <v>#DIV/0!</v>
      </c>
    </row>
    <row r="73" spans="1:11" hidden="1" x14ac:dyDescent="0.25">
      <c r="A73" s="18" t="s">
        <v>50</v>
      </c>
      <c r="B73" s="6" t="s">
        <v>128</v>
      </c>
      <c r="C73" s="11"/>
      <c r="D73" s="11"/>
      <c r="E73" s="16"/>
      <c r="F73" s="16" t="e">
        <f t="shared" ref="F73:F79" si="26">E73/D73*100</f>
        <v>#DIV/0!</v>
      </c>
      <c r="G73" s="8"/>
      <c r="H73" s="16"/>
      <c r="I73" s="16" t="e">
        <f t="shared" ref="I73:I79" si="27">H73/E73*100</f>
        <v>#DIV/0!</v>
      </c>
      <c r="J73" s="16"/>
      <c r="K73" s="11" t="e">
        <f t="shared" si="3"/>
        <v>#DIV/0!</v>
      </c>
    </row>
    <row r="74" spans="1:11" hidden="1" x14ac:dyDescent="0.25">
      <c r="A74" s="18" t="s">
        <v>51</v>
      </c>
      <c r="B74" s="6" t="s">
        <v>129</v>
      </c>
      <c r="C74" s="11"/>
      <c r="D74" s="11"/>
      <c r="E74" s="16"/>
      <c r="F74" s="16" t="e">
        <f t="shared" si="26"/>
        <v>#DIV/0!</v>
      </c>
      <c r="G74" s="8"/>
      <c r="H74" s="16"/>
      <c r="I74" s="16" t="e">
        <f t="shared" si="27"/>
        <v>#DIV/0!</v>
      </c>
      <c r="J74" s="16"/>
      <c r="K74" s="11" t="e">
        <f t="shared" ref="K74:K107" si="28">J74/H74*100</f>
        <v>#DIV/0!</v>
      </c>
    </row>
    <row r="75" spans="1:11" hidden="1" x14ac:dyDescent="0.25">
      <c r="A75" s="18" t="s">
        <v>52</v>
      </c>
      <c r="B75" s="6" t="s">
        <v>130</v>
      </c>
      <c r="C75" s="11"/>
      <c r="D75" s="11"/>
      <c r="E75" s="16"/>
      <c r="F75" s="16" t="e">
        <f t="shared" si="26"/>
        <v>#DIV/0!</v>
      </c>
      <c r="G75" s="8"/>
      <c r="H75" s="16"/>
      <c r="I75" s="16" t="e">
        <f t="shared" si="27"/>
        <v>#DIV/0!</v>
      </c>
      <c r="J75" s="16"/>
      <c r="K75" s="11" t="e">
        <f t="shared" si="28"/>
        <v>#DIV/0!</v>
      </c>
    </row>
    <row r="76" spans="1:11" hidden="1" x14ac:dyDescent="0.25">
      <c r="A76" s="22" t="s">
        <v>53</v>
      </c>
      <c r="B76" s="6" t="s">
        <v>131</v>
      </c>
      <c r="C76" s="11"/>
      <c r="D76" s="11"/>
      <c r="E76" s="16"/>
      <c r="F76" s="16" t="e">
        <f t="shared" si="26"/>
        <v>#DIV/0!</v>
      </c>
      <c r="G76" s="8"/>
      <c r="H76" s="16"/>
      <c r="I76" s="16" t="e">
        <f t="shared" si="27"/>
        <v>#DIV/0!</v>
      </c>
      <c r="J76" s="16"/>
      <c r="K76" s="11" t="e">
        <f t="shared" si="28"/>
        <v>#DIV/0!</v>
      </c>
    </row>
    <row r="77" spans="1:11" ht="38.25" hidden="1" x14ac:dyDescent="0.25">
      <c r="A77" s="18" t="s">
        <v>54</v>
      </c>
      <c r="B77" s="6" t="s">
        <v>132</v>
      </c>
      <c r="C77" s="11"/>
      <c r="D77" s="11"/>
      <c r="E77" s="16"/>
      <c r="F77" s="16" t="e">
        <f t="shared" si="26"/>
        <v>#DIV/0!</v>
      </c>
      <c r="G77" s="8"/>
      <c r="H77" s="16"/>
      <c r="I77" s="16" t="e">
        <f t="shared" si="27"/>
        <v>#DIV/0!</v>
      </c>
      <c r="J77" s="16"/>
      <c r="K77" s="11" t="e">
        <f t="shared" si="28"/>
        <v>#DIV/0!</v>
      </c>
    </row>
    <row r="78" spans="1:11" ht="25.5" hidden="1" x14ac:dyDescent="0.25">
      <c r="A78" s="18" t="s">
        <v>55</v>
      </c>
      <c r="B78" s="6" t="s">
        <v>133</v>
      </c>
      <c r="C78" s="11"/>
      <c r="D78" s="11"/>
      <c r="E78" s="16"/>
      <c r="F78" s="16" t="e">
        <f t="shared" si="26"/>
        <v>#DIV/0!</v>
      </c>
      <c r="G78" s="8"/>
      <c r="H78" s="16"/>
      <c r="I78" s="16" t="e">
        <f t="shared" si="27"/>
        <v>#DIV/0!</v>
      </c>
      <c r="J78" s="16"/>
      <c r="K78" s="11" t="e">
        <f t="shared" si="28"/>
        <v>#DIV/0!</v>
      </c>
    </row>
    <row r="79" spans="1:11" ht="25.5" hidden="1" x14ac:dyDescent="0.25">
      <c r="A79" s="18" t="s">
        <v>56</v>
      </c>
      <c r="B79" s="6" t="s">
        <v>134</v>
      </c>
      <c r="C79" s="11"/>
      <c r="D79" s="11"/>
      <c r="E79" s="16"/>
      <c r="F79" s="16" t="e">
        <f t="shared" si="26"/>
        <v>#DIV/0!</v>
      </c>
      <c r="G79" s="8"/>
      <c r="H79" s="16">
        <v>0</v>
      </c>
      <c r="I79" s="16" t="e">
        <f t="shared" si="27"/>
        <v>#DIV/0!</v>
      </c>
      <c r="J79" s="16">
        <v>0</v>
      </c>
      <c r="K79" s="11" t="e">
        <f t="shared" si="28"/>
        <v>#DIV/0!</v>
      </c>
    </row>
    <row r="80" spans="1:11" hidden="1" x14ac:dyDescent="0.25">
      <c r="A80" s="29"/>
      <c r="B80" s="30"/>
      <c r="C80" s="30"/>
      <c r="D80" s="30"/>
      <c r="E80" s="30"/>
      <c r="F80" s="30"/>
      <c r="G80" s="31"/>
      <c r="H80" s="19"/>
      <c r="I80" s="19"/>
      <c r="J80" s="19"/>
      <c r="K80" s="19"/>
    </row>
    <row r="81" spans="1:11" x14ac:dyDescent="0.25">
      <c r="A81" s="17" t="s">
        <v>57</v>
      </c>
      <c r="B81" s="7" t="s">
        <v>135</v>
      </c>
      <c r="C81" s="10">
        <f>SUM(C82:C86)</f>
        <v>102725</v>
      </c>
      <c r="D81" s="10">
        <f>SUM(D82:D86)</f>
        <v>94780</v>
      </c>
      <c r="E81" s="10">
        <f>SUM(E82:E86)</f>
        <v>116198</v>
      </c>
      <c r="F81" s="16">
        <f>E81/D81*100</f>
        <v>122.59759442920448</v>
      </c>
      <c r="G81" s="4"/>
      <c r="H81" s="10">
        <f t="shared" ref="H81:J81" si="29">SUM(H82:H86)</f>
        <v>107699</v>
      </c>
      <c r="I81" s="16">
        <f>H81/E81*100</f>
        <v>92.685760512229123</v>
      </c>
      <c r="J81" s="10">
        <f t="shared" si="29"/>
        <v>112566</v>
      </c>
      <c r="K81" s="11">
        <f t="shared" si="28"/>
        <v>104.51907631454331</v>
      </c>
    </row>
    <row r="82" spans="1:11" x14ac:dyDescent="0.25">
      <c r="A82" s="18" t="s">
        <v>58</v>
      </c>
      <c r="B82" s="6" t="s">
        <v>136</v>
      </c>
      <c r="C82" s="11">
        <v>6305</v>
      </c>
      <c r="D82" s="11">
        <v>6956</v>
      </c>
      <c r="E82" s="16">
        <v>7121</v>
      </c>
      <c r="F82" s="16">
        <f t="shared" ref="F82:F86" si="30">E82/D82*100</f>
        <v>102.3720529039678</v>
      </c>
      <c r="G82" s="8"/>
      <c r="H82" s="16">
        <v>5000</v>
      </c>
      <c r="I82" s="16">
        <f t="shared" ref="I82:I86" si="31">H82/E82*100</f>
        <v>70.214857463839351</v>
      </c>
      <c r="J82" s="16">
        <v>8000</v>
      </c>
      <c r="K82" s="11">
        <f t="shared" si="28"/>
        <v>160</v>
      </c>
    </row>
    <row r="83" spans="1:11" hidden="1" x14ac:dyDescent="0.25">
      <c r="A83" s="18" t="s">
        <v>59</v>
      </c>
      <c r="B83" s="6" t="s">
        <v>137</v>
      </c>
      <c r="C83" s="11"/>
      <c r="D83" s="11"/>
      <c r="E83" s="16"/>
      <c r="F83" s="16" t="e">
        <f t="shared" si="30"/>
        <v>#DIV/0!</v>
      </c>
      <c r="G83" s="8"/>
      <c r="H83" s="16"/>
      <c r="I83" s="16" t="e">
        <f t="shared" si="31"/>
        <v>#DIV/0!</v>
      </c>
      <c r="J83" s="16"/>
      <c r="K83" s="11" t="e">
        <f t="shared" si="28"/>
        <v>#DIV/0!</v>
      </c>
    </row>
    <row r="84" spans="1:11" x14ac:dyDescent="0.25">
      <c r="A84" s="18" t="s">
        <v>60</v>
      </c>
      <c r="B84" s="6" t="s">
        <v>138</v>
      </c>
      <c r="C84" s="11">
        <v>69535</v>
      </c>
      <c r="D84" s="11">
        <v>51339</v>
      </c>
      <c r="E84" s="16">
        <v>69383</v>
      </c>
      <c r="F84" s="16">
        <f t="shared" si="30"/>
        <v>135.14676951245642</v>
      </c>
      <c r="G84" s="8"/>
      <c r="H84" s="16">
        <v>72132</v>
      </c>
      <c r="I84" s="16">
        <f t="shared" si="31"/>
        <v>103.96206563567445</v>
      </c>
      <c r="J84" s="16">
        <v>76462</v>
      </c>
      <c r="K84" s="11">
        <f t="shared" si="28"/>
        <v>106.0028836022847</v>
      </c>
    </row>
    <row r="85" spans="1:11" x14ac:dyDescent="0.25">
      <c r="A85" s="20" t="s">
        <v>61</v>
      </c>
      <c r="B85" s="6" t="s">
        <v>139</v>
      </c>
      <c r="C85" s="11">
        <v>26885</v>
      </c>
      <c r="D85" s="11">
        <v>35945</v>
      </c>
      <c r="E85" s="16">
        <v>39134</v>
      </c>
      <c r="F85" s="16">
        <f t="shared" si="30"/>
        <v>108.87188760606483</v>
      </c>
      <c r="G85" s="5"/>
      <c r="H85" s="16">
        <v>30007</v>
      </c>
      <c r="I85" s="16">
        <f t="shared" si="31"/>
        <v>76.677569377012304</v>
      </c>
      <c r="J85" s="16">
        <v>27544</v>
      </c>
      <c r="K85" s="11">
        <f t="shared" si="28"/>
        <v>91.791915219782055</v>
      </c>
    </row>
    <row r="86" spans="1:11" ht="25.5" x14ac:dyDescent="0.25">
      <c r="A86" s="18" t="s">
        <v>62</v>
      </c>
      <c r="B86" s="6" t="s">
        <v>140</v>
      </c>
      <c r="C86" s="11">
        <v>0</v>
      </c>
      <c r="D86" s="11">
        <v>540</v>
      </c>
      <c r="E86" s="16">
        <v>560</v>
      </c>
      <c r="F86" s="16">
        <f t="shared" si="30"/>
        <v>103.7037037037037</v>
      </c>
      <c r="G86" s="5"/>
      <c r="H86" s="16">
        <v>560</v>
      </c>
      <c r="I86" s="16">
        <f t="shared" si="31"/>
        <v>100</v>
      </c>
      <c r="J86" s="16">
        <v>560</v>
      </c>
      <c r="K86" s="11">
        <f t="shared" si="28"/>
        <v>100</v>
      </c>
    </row>
    <row r="87" spans="1:11" x14ac:dyDescent="0.25">
      <c r="A87" s="27"/>
      <c r="B87" s="27"/>
      <c r="C87" s="27"/>
      <c r="D87" s="27"/>
      <c r="E87" s="27"/>
      <c r="F87" s="27"/>
      <c r="G87" s="27"/>
      <c r="H87" s="19"/>
      <c r="I87" s="19"/>
      <c r="J87" s="19"/>
      <c r="K87" s="19"/>
    </row>
    <row r="88" spans="1:11" x14ac:dyDescent="0.25">
      <c r="A88" s="17" t="s">
        <v>63</v>
      </c>
      <c r="B88" s="7" t="s">
        <v>141</v>
      </c>
      <c r="C88" s="10">
        <f>SUM(C89:C92)</f>
        <v>63091</v>
      </c>
      <c r="D88" s="10">
        <f>SUM(D89:D92)</f>
        <v>65513</v>
      </c>
      <c r="E88" s="10">
        <f>SUM(E89:E92)</f>
        <v>67275</v>
      </c>
      <c r="F88" s="16">
        <f>E88/D88*100</f>
        <v>102.68954253354296</v>
      </c>
      <c r="G88" s="4"/>
      <c r="H88" s="10">
        <f t="shared" ref="H88:J88" si="32">SUM(H89:H92)</f>
        <v>67500</v>
      </c>
      <c r="I88" s="16">
        <f>H88/E88*100</f>
        <v>100.33444816053512</v>
      </c>
      <c r="J88" s="10">
        <f t="shared" si="32"/>
        <v>72500</v>
      </c>
      <c r="K88" s="11">
        <f t="shared" si="28"/>
        <v>107.40740740740742</v>
      </c>
    </row>
    <row r="89" spans="1:11" ht="15.75" customHeight="1" x14ac:dyDescent="0.25">
      <c r="A89" s="18" t="s">
        <v>64</v>
      </c>
      <c r="B89" s="6" t="s">
        <v>142</v>
      </c>
      <c r="C89" s="11">
        <v>60316</v>
      </c>
      <c r="D89" s="11">
        <v>62753</v>
      </c>
      <c r="E89" s="16">
        <v>64726</v>
      </c>
      <c r="F89" s="16">
        <f t="shared" ref="F89:F92" si="33">E89/D89*100</f>
        <v>103.1440727933326</v>
      </c>
      <c r="G89" s="5"/>
      <c r="H89" s="16">
        <v>65000</v>
      </c>
      <c r="I89" s="16">
        <f t="shared" ref="I89:I92" si="34">H89/E89*100</f>
        <v>100.42332293050707</v>
      </c>
      <c r="J89" s="16">
        <v>70000</v>
      </c>
      <c r="K89" s="11">
        <f t="shared" si="28"/>
        <v>107.69230769230769</v>
      </c>
    </row>
    <row r="90" spans="1:11" x14ac:dyDescent="0.25">
      <c r="A90" s="18" t="s">
        <v>65</v>
      </c>
      <c r="B90" s="6" t="s">
        <v>143</v>
      </c>
      <c r="C90" s="11">
        <v>2775</v>
      </c>
      <c r="D90" s="11">
        <v>2760</v>
      </c>
      <c r="E90" s="16">
        <v>2549</v>
      </c>
      <c r="F90" s="16">
        <f t="shared" si="33"/>
        <v>92.355072463768124</v>
      </c>
      <c r="G90" s="5"/>
      <c r="H90" s="16">
        <v>2500</v>
      </c>
      <c r="I90" s="16">
        <f t="shared" si="34"/>
        <v>98.077677520596311</v>
      </c>
      <c r="J90" s="16">
        <v>2500</v>
      </c>
      <c r="K90" s="11">
        <f t="shared" si="28"/>
        <v>100</v>
      </c>
    </row>
    <row r="91" spans="1:11" hidden="1" x14ac:dyDescent="0.25">
      <c r="A91" s="18" t="s">
        <v>66</v>
      </c>
      <c r="B91" s="6" t="s">
        <v>144</v>
      </c>
      <c r="C91" s="11"/>
      <c r="D91" s="11"/>
      <c r="E91" s="16"/>
      <c r="F91" s="16" t="e">
        <f t="shared" si="33"/>
        <v>#DIV/0!</v>
      </c>
      <c r="G91" s="5"/>
      <c r="H91" s="16"/>
      <c r="I91" s="16" t="e">
        <f t="shared" si="34"/>
        <v>#DIV/0!</v>
      </c>
      <c r="J91" s="16"/>
      <c r="K91" s="11" t="e">
        <f t="shared" si="28"/>
        <v>#DIV/0!</v>
      </c>
    </row>
    <row r="92" spans="1:11" ht="25.5" hidden="1" x14ac:dyDescent="0.25">
      <c r="A92" s="18" t="s">
        <v>67</v>
      </c>
      <c r="B92" s="6" t="s">
        <v>145</v>
      </c>
      <c r="C92" s="11"/>
      <c r="D92" s="11"/>
      <c r="E92" s="16"/>
      <c r="F92" s="16" t="e">
        <f t="shared" si="33"/>
        <v>#DIV/0!</v>
      </c>
      <c r="G92" s="5"/>
      <c r="H92" s="16"/>
      <c r="I92" s="16" t="e">
        <f t="shared" si="34"/>
        <v>#DIV/0!</v>
      </c>
      <c r="J92" s="16"/>
      <c r="K92" s="11" t="e">
        <f t="shared" si="28"/>
        <v>#DIV/0!</v>
      </c>
    </row>
    <row r="93" spans="1:11" hidden="1" x14ac:dyDescent="0.25">
      <c r="A93" s="27"/>
      <c r="B93" s="27"/>
      <c r="C93" s="27"/>
      <c r="D93" s="27"/>
      <c r="E93" s="27"/>
      <c r="F93" s="27"/>
      <c r="G93" s="27"/>
      <c r="H93" s="19"/>
      <c r="I93" s="19"/>
      <c r="J93" s="19"/>
      <c r="K93" s="19"/>
    </row>
    <row r="94" spans="1:11" hidden="1" x14ac:dyDescent="0.25">
      <c r="A94" s="17" t="s">
        <v>68</v>
      </c>
      <c r="B94" s="7" t="s">
        <v>146</v>
      </c>
      <c r="C94" s="10">
        <f>SUM(C95:C97)</f>
        <v>0</v>
      </c>
      <c r="D94" s="10">
        <f>SUM(D95:D97)</f>
        <v>0</v>
      </c>
      <c r="E94" s="10">
        <f t="shared" ref="E94" si="35">SUM(E95:E97)</f>
        <v>0</v>
      </c>
      <c r="F94" s="16" t="e">
        <f>E94/D94*100</f>
        <v>#DIV/0!</v>
      </c>
      <c r="G94" s="4"/>
      <c r="H94" s="10">
        <f t="shared" ref="H94" si="36">SUM(H95:H97)</f>
        <v>0</v>
      </c>
      <c r="I94" s="16" t="e">
        <f>H94/E94*100</f>
        <v>#DIV/0!</v>
      </c>
      <c r="J94" s="10">
        <f t="shared" ref="J94" si="37">SUM(J95:J97)</f>
        <v>0</v>
      </c>
      <c r="K94" s="11" t="e">
        <f t="shared" si="28"/>
        <v>#DIV/0!</v>
      </c>
    </row>
    <row r="95" spans="1:11" hidden="1" x14ac:dyDescent="0.25">
      <c r="A95" s="18" t="s">
        <v>69</v>
      </c>
      <c r="B95" s="6" t="s">
        <v>147</v>
      </c>
      <c r="C95" s="11"/>
      <c r="D95" s="11"/>
      <c r="E95" s="16"/>
      <c r="F95" s="16" t="e">
        <f t="shared" ref="F95:F97" si="38">E95/D95*100</f>
        <v>#DIV/0!</v>
      </c>
      <c r="G95" s="5"/>
      <c r="H95" s="16"/>
      <c r="I95" s="16" t="e">
        <f t="shared" ref="I95:I97" si="39">H95/E95*100</f>
        <v>#DIV/0!</v>
      </c>
      <c r="J95" s="16"/>
      <c r="K95" s="11" t="e">
        <f t="shared" si="28"/>
        <v>#DIV/0!</v>
      </c>
    </row>
    <row r="96" spans="1:11" hidden="1" x14ac:dyDescent="0.25">
      <c r="A96" s="18" t="s">
        <v>70</v>
      </c>
      <c r="B96" s="6" t="s">
        <v>148</v>
      </c>
      <c r="C96" s="11"/>
      <c r="D96" s="11"/>
      <c r="E96" s="16"/>
      <c r="F96" s="16" t="e">
        <f t="shared" si="38"/>
        <v>#DIV/0!</v>
      </c>
      <c r="G96" s="5"/>
      <c r="H96" s="16"/>
      <c r="I96" s="16" t="e">
        <f t="shared" si="39"/>
        <v>#DIV/0!</v>
      </c>
      <c r="J96" s="16"/>
      <c r="K96" s="11" t="e">
        <f t="shared" si="28"/>
        <v>#DIV/0!</v>
      </c>
    </row>
    <row r="97" spans="1:11" ht="25.5" hidden="1" x14ac:dyDescent="0.25">
      <c r="A97" s="18" t="s">
        <v>71</v>
      </c>
      <c r="B97" s="6" t="s">
        <v>149</v>
      </c>
      <c r="C97" s="11"/>
      <c r="D97" s="11"/>
      <c r="E97" s="16"/>
      <c r="F97" s="16" t="e">
        <f t="shared" si="38"/>
        <v>#DIV/0!</v>
      </c>
      <c r="G97" s="5"/>
      <c r="H97" s="16"/>
      <c r="I97" s="16" t="e">
        <f t="shared" si="39"/>
        <v>#DIV/0!</v>
      </c>
      <c r="J97" s="16"/>
      <c r="K97" s="11" t="e">
        <f t="shared" si="28"/>
        <v>#DIV/0!</v>
      </c>
    </row>
    <row r="98" spans="1:11" x14ac:dyDescent="0.25">
      <c r="A98" s="27"/>
      <c r="B98" s="27"/>
      <c r="C98" s="27"/>
      <c r="D98" s="27"/>
      <c r="E98" s="27"/>
      <c r="F98" s="27"/>
      <c r="G98" s="27"/>
      <c r="H98" s="19"/>
      <c r="I98" s="19"/>
      <c r="J98" s="19"/>
      <c r="K98" s="19"/>
    </row>
    <row r="99" spans="1:11" ht="25.5" x14ac:dyDescent="0.25">
      <c r="A99" s="17" t="s">
        <v>72</v>
      </c>
      <c r="B99" s="7" t="s">
        <v>150</v>
      </c>
      <c r="C99" s="10">
        <f>C100</f>
        <v>7691</v>
      </c>
      <c r="D99" s="10">
        <f>D100</f>
        <v>4376</v>
      </c>
      <c r="E99" s="10">
        <f t="shared" ref="E99" si="40">E100</f>
        <v>1450</v>
      </c>
      <c r="F99" s="16">
        <f>E99/D99*100</f>
        <v>33.135283363802557</v>
      </c>
      <c r="G99" s="4"/>
      <c r="H99" s="10">
        <f t="shared" ref="H99:J99" si="41">H100</f>
        <v>1980</v>
      </c>
      <c r="I99" s="16">
        <f>H99/E99*100</f>
        <v>136.55172413793105</v>
      </c>
      <c r="J99" s="10">
        <f t="shared" si="41"/>
        <v>2910</v>
      </c>
      <c r="K99" s="11">
        <f t="shared" si="28"/>
        <v>146.96969696969697</v>
      </c>
    </row>
    <row r="100" spans="1:11" ht="25.5" x14ac:dyDescent="0.25">
      <c r="A100" s="18" t="s">
        <v>73</v>
      </c>
      <c r="B100" s="6" t="s">
        <v>151</v>
      </c>
      <c r="C100" s="11">
        <v>7691</v>
      </c>
      <c r="D100" s="11">
        <v>4376</v>
      </c>
      <c r="E100" s="16">
        <v>1450</v>
      </c>
      <c r="F100" s="16">
        <f>E100/D100*100</f>
        <v>33.135283363802557</v>
      </c>
      <c r="G100" s="5"/>
      <c r="H100" s="16">
        <v>1980</v>
      </c>
      <c r="I100" s="16">
        <f>H100/E100*100</f>
        <v>136.55172413793105</v>
      </c>
      <c r="J100" s="16">
        <v>2910</v>
      </c>
      <c r="K100" s="11">
        <f t="shared" si="28"/>
        <v>146.96969696969697</v>
      </c>
    </row>
    <row r="101" spans="1:11" x14ac:dyDescent="0.25">
      <c r="A101" s="27"/>
      <c r="B101" s="27"/>
      <c r="C101" s="27"/>
      <c r="D101" s="27"/>
      <c r="E101" s="27"/>
      <c r="F101" s="27"/>
      <c r="G101" s="27"/>
      <c r="H101" s="19"/>
      <c r="I101" s="19"/>
      <c r="J101" s="19"/>
      <c r="K101" s="19"/>
    </row>
    <row r="102" spans="1:11" ht="38.25" hidden="1" x14ac:dyDescent="0.25">
      <c r="A102" s="17" t="s">
        <v>159</v>
      </c>
      <c r="B102" s="7" t="s">
        <v>152</v>
      </c>
      <c r="C102" s="10">
        <f>SUM(C103:C105)</f>
        <v>0</v>
      </c>
      <c r="D102" s="10">
        <f>SUM(D103:D105)</f>
        <v>0</v>
      </c>
      <c r="E102" s="10">
        <f t="shared" ref="E102" si="42">SUM(E103:E105)</f>
        <v>0</v>
      </c>
      <c r="F102" s="16" t="e">
        <f>E102/#REF!*100</f>
        <v>#REF!</v>
      </c>
      <c r="G102" s="4"/>
      <c r="H102" s="10">
        <f t="shared" ref="H102:J102" si="43">SUM(H103:H105)</f>
        <v>0</v>
      </c>
      <c r="I102" s="16" t="s">
        <v>176</v>
      </c>
      <c r="J102" s="10">
        <f t="shared" si="43"/>
        <v>0</v>
      </c>
      <c r="K102" s="11" t="e">
        <f t="shared" si="28"/>
        <v>#DIV/0!</v>
      </c>
    </row>
    <row r="103" spans="1:11" ht="51" hidden="1" x14ac:dyDescent="0.25">
      <c r="A103" s="18" t="s">
        <v>74</v>
      </c>
      <c r="B103" s="6" t="s">
        <v>153</v>
      </c>
      <c r="C103" s="11"/>
      <c r="D103" s="11"/>
      <c r="E103" s="16"/>
      <c r="F103" s="16" t="e">
        <f>E103/#REF!*100</f>
        <v>#REF!</v>
      </c>
      <c r="G103" s="5"/>
      <c r="H103" s="16"/>
      <c r="I103" s="16" t="s">
        <v>177</v>
      </c>
      <c r="J103" s="16"/>
      <c r="K103" s="11" t="e">
        <f t="shared" si="28"/>
        <v>#DIV/0!</v>
      </c>
    </row>
    <row r="104" spans="1:11" hidden="1" x14ac:dyDescent="0.25">
      <c r="A104" s="22" t="s">
        <v>75</v>
      </c>
      <c r="B104" s="6" t="s">
        <v>154</v>
      </c>
      <c r="C104" s="11"/>
      <c r="D104" s="11"/>
      <c r="E104" s="16"/>
      <c r="F104" s="16" t="s">
        <v>179</v>
      </c>
      <c r="G104" s="5"/>
      <c r="H104" s="16"/>
      <c r="I104" s="16" t="s">
        <v>178</v>
      </c>
      <c r="J104" s="16"/>
      <c r="K104" s="11" t="e">
        <f t="shared" si="28"/>
        <v>#DIV/0!</v>
      </c>
    </row>
    <row r="105" spans="1:11" ht="25.5" hidden="1" x14ac:dyDescent="0.25">
      <c r="A105" s="18" t="s">
        <v>76</v>
      </c>
      <c r="B105" s="6" t="s">
        <v>155</v>
      </c>
      <c r="C105" s="11"/>
      <c r="D105" s="11"/>
      <c r="E105" s="16"/>
      <c r="F105" s="16" t="e">
        <f>E105/#REF!*100</f>
        <v>#REF!</v>
      </c>
      <c r="G105" s="5"/>
      <c r="H105" s="16"/>
      <c r="I105" s="16" t="e">
        <f>H105/#REF!*100</f>
        <v>#REF!</v>
      </c>
      <c r="J105" s="16"/>
      <c r="K105" s="11" t="e">
        <f t="shared" si="28"/>
        <v>#DIV/0!</v>
      </c>
    </row>
    <row r="106" spans="1:11" hidden="1" x14ac:dyDescent="0.25">
      <c r="A106" s="27"/>
      <c r="B106" s="27"/>
      <c r="C106" s="27"/>
      <c r="D106" s="27"/>
      <c r="E106" s="27"/>
      <c r="F106" s="27"/>
      <c r="G106" s="27"/>
      <c r="H106" s="19"/>
      <c r="I106" s="19"/>
      <c r="J106" s="19"/>
      <c r="K106" s="19"/>
    </row>
    <row r="107" spans="1:11" ht="31.5" customHeight="1" x14ac:dyDescent="0.25">
      <c r="A107" s="23" t="s">
        <v>77</v>
      </c>
      <c r="B107" s="24"/>
      <c r="C107" s="10">
        <f>C99+C88+C81+C72+C66+C55+C49+C42+C29+C24+C20+C7</f>
        <v>2738253</v>
      </c>
      <c r="D107" s="10">
        <f>D7+D20+D24+D29+D42+D49+D55+D66+D72+D81+D88+D94+D99+D102</f>
        <v>3110869</v>
      </c>
      <c r="E107" s="10">
        <f>E7+E20+E24+E29+E42+E49+E55+E66+E72+E81+E88+E94+E99+E102</f>
        <v>2920605</v>
      </c>
      <c r="F107" s="16">
        <f>E107/D107*100</f>
        <v>93.883895464579197</v>
      </c>
      <c r="G107" s="4"/>
      <c r="H107" s="10">
        <f>H7+H20+H24+H29+H42+H49+H55+H66+H72+H81+H88+H94+H99+H102</f>
        <v>3222357</v>
      </c>
      <c r="I107" s="16">
        <f>H107/E107*100</f>
        <v>110.33183193208257</v>
      </c>
      <c r="J107" s="10">
        <f>J7+J20+J24+J29+J42+J49+J55+J66+J81+J88+J99</f>
        <v>3031232</v>
      </c>
      <c r="K107" s="11">
        <f t="shared" si="28"/>
        <v>94.068782571266922</v>
      </c>
    </row>
  </sheetData>
  <mergeCells count="23">
    <mergeCell ref="H3:I4"/>
    <mergeCell ref="J3:K4"/>
    <mergeCell ref="A6:K6"/>
    <mergeCell ref="A3:A5"/>
    <mergeCell ref="B3:B5"/>
    <mergeCell ref="C3:C5"/>
    <mergeCell ref="D3:D5"/>
    <mergeCell ref="A1:K1"/>
    <mergeCell ref="A98:G98"/>
    <mergeCell ref="A101:G101"/>
    <mergeCell ref="A106:G106"/>
    <mergeCell ref="E3:G4"/>
    <mergeCell ref="A54:G54"/>
    <mergeCell ref="A65:G65"/>
    <mergeCell ref="A71:G71"/>
    <mergeCell ref="A80:G80"/>
    <mergeCell ref="A87:G87"/>
    <mergeCell ref="A93:G93"/>
    <mergeCell ref="A19:G19"/>
    <mergeCell ref="A23:G23"/>
    <mergeCell ref="A28:G28"/>
    <mergeCell ref="A41:G41"/>
    <mergeCell ref="A48:G48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2021-11-08T13:28:07Z</dcterms:modified>
</cp:coreProperties>
</file>